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0" yWindow="440" windowWidth="17270" windowHeight="10500" tabRatio="748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平均気温" sheetId="13" r:id="rId13"/>
    <sheet name="最高気温" sheetId="14" r:id="rId14"/>
    <sheet name="最低気温" sheetId="15" r:id="rId15"/>
  </sheets>
  <definedNames>
    <definedName name="_Regression_Int" localSheetId="13" hidden="1">1</definedName>
    <definedName name="_Regression_Int" localSheetId="14" hidden="1">1</definedName>
    <definedName name="_Regression_Int" localSheetId="12" hidden="1">1</definedName>
    <definedName name="c_max" localSheetId="9">'10月'!$AA$2:$AC$33</definedName>
    <definedName name="c_max" localSheetId="10">'11月'!$AA$2:$AC$33</definedName>
    <definedName name="c_max" localSheetId="11">'12月'!$AA$2:$AC$33</definedName>
    <definedName name="c_max" localSheetId="1">'2月'!$AA$2:$AC$33</definedName>
    <definedName name="c_max" localSheetId="2">'3月'!$AA$2:$AC$33</definedName>
    <definedName name="c_max" localSheetId="3">'4月'!$AA$2:$AC$33</definedName>
    <definedName name="c_max" localSheetId="4">'5月'!$AA$2:$AC$33</definedName>
    <definedName name="c_max" localSheetId="5">'6月'!$AA$2:$AC$33</definedName>
    <definedName name="c_max" localSheetId="6">'7月'!$AA$2:$AC$33</definedName>
    <definedName name="c_max" localSheetId="7">'8月'!$AA$2:$AC$33</definedName>
    <definedName name="c_max" localSheetId="8">'9月'!$AA$2:$AC$33</definedName>
    <definedName name="c_max">'1月'!$AA$2:$AC$33</definedName>
    <definedName name="c_min" localSheetId="9">'10月'!$AC$2:$AE$33</definedName>
    <definedName name="c_min" localSheetId="10">'11月'!$AC$2:$AE$33</definedName>
    <definedName name="c_min" localSheetId="11">'12月'!$AC$2:$AE$33</definedName>
    <definedName name="c_min" localSheetId="1">'2月'!$AC$2:$AE$33</definedName>
    <definedName name="c_min" localSheetId="2">'3月'!$AC$2:$AE$33</definedName>
    <definedName name="c_min" localSheetId="3">'4月'!$AC$2:$AE$33</definedName>
    <definedName name="c_min" localSheetId="4">'5月'!$AC$2:$AE$33</definedName>
    <definedName name="c_min" localSheetId="5">'6月'!$AC$2:$AE$33</definedName>
    <definedName name="c_min" localSheetId="6">'7月'!$AC$2:$AE$33</definedName>
    <definedName name="c_min" localSheetId="7">'8月'!$AC$2:$AE$33</definedName>
    <definedName name="c_min" localSheetId="8">'9月'!$AC$2:$AE$33</definedName>
    <definedName name="c_min">'1月'!$AC$2:$AE$33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'1月'!#REF!</definedName>
    <definedName name="CRITERIA" localSheetId="1">'2月'!#REF!</definedName>
    <definedName name="CRITERIA" localSheetId="2">'3月'!#REF!</definedName>
    <definedName name="CRITERIA" localSheetId="3">'4月'!#REF!</definedName>
    <definedName name="CRITERIA" localSheetId="4">'5月'!#REF!</definedName>
    <definedName name="CRITERIA" localSheetId="5">'6月'!#REF!</definedName>
    <definedName name="CRITERIA" localSheetId="6">'7月'!#REF!</definedName>
    <definedName name="CRITERIA" localSheetId="7">'8月'!#REF!</definedName>
    <definedName name="CRITERIA" localSheetId="8">'9月'!#REF!</definedName>
    <definedName name="data" localSheetId="9">'10月'!$B$3:$Y$33</definedName>
    <definedName name="data" localSheetId="10">'11月'!$B$3:$Y$33</definedName>
    <definedName name="data" localSheetId="11">'12月'!$B$3:$Y$33</definedName>
    <definedName name="data" localSheetId="1">'2月'!$B$3:$Y$33</definedName>
    <definedName name="data" localSheetId="2">'3月'!$B$3:$Y$33</definedName>
    <definedName name="data" localSheetId="3">'4月'!$B$3:$Y$33</definedName>
    <definedName name="data" localSheetId="4">'5月'!$B$3:$Y$33</definedName>
    <definedName name="data" localSheetId="5">'6月'!$B$3:$Y$33</definedName>
    <definedName name="data" localSheetId="6">'7月'!$B$3:$Y$33</definedName>
    <definedName name="data" localSheetId="7">'8月'!$B$3:$Y$33</definedName>
    <definedName name="data" localSheetId="8">'9月'!$B$3:$Y$33</definedName>
    <definedName name="data">'1月'!$B$3:$Y$33</definedName>
    <definedName name="EXTRACT" localSheetId="9">'10月'!$H$45:$I$45</definedName>
    <definedName name="EXTRACT" localSheetId="10">'11月'!$H$45:$I$45</definedName>
    <definedName name="EXTRACT" localSheetId="11">'12月'!$H$45:$I$45</definedName>
    <definedName name="EXTRACT" localSheetId="0">'1月'!$H$45:$I$45</definedName>
    <definedName name="EXTRACT" localSheetId="1">'2月'!$H$45:$I$45</definedName>
    <definedName name="EXTRACT" localSheetId="2">'3月'!$H$45:$I$45</definedName>
    <definedName name="EXTRACT" localSheetId="3">'4月'!$H$45:$I$45</definedName>
    <definedName name="EXTRACT" localSheetId="4">'5月'!$H$45:$I$45</definedName>
    <definedName name="EXTRACT" localSheetId="5">'6月'!$H$45:$I$45</definedName>
    <definedName name="EXTRACT" localSheetId="6">'7月'!$H$45:$I$45</definedName>
    <definedName name="EXTRACT" localSheetId="7">'8月'!$H$45:$I$45</definedName>
    <definedName name="EXTRACT" localSheetId="8">'9月'!$H$45:$I$45</definedName>
    <definedName name="mean" localSheetId="9">'10月'!$Z$3:$Z$33</definedName>
    <definedName name="mean" localSheetId="10">'11月'!$Z$3:$Z$33</definedName>
    <definedName name="mean" localSheetId="11">'12月'!$Z$3:$Z$33</definedName>
    <definedName name="mean" localSheetId="1">'2月'!$Z$3:$Z$33</definedName>
    <definedName name="mean" localSheetId="2">'3月'!$Z$3:$Z$33</definedName>
    <definedName name="mean" localSheetId="3">'4月'!$Z$3:$Z$33</definedName>
    <definedName name="mean" localSheetId="4">'5月'!$Z$3:$Z$33</definedName>
    <definedName name="mean" localSheetId="5">'6月'!$Z$3:$Z$33</definedName>
    <definedName name="mean" localSheetId="6">'7月'!$Z$3:$Z$33</definedName>
    <definedName name="mean" localSheetId="7">'8月'!$Z$3:$Z$33</definedName>
    <definedName name="mean" localSheetId="8">'9月'!$Z$3:$Z$33</definedName>
    <definedName name="mean">'1月'!$Z$3:$Z$33</definedName>
    <definedName name="_xlnm.Print_Area" localSheetId="9">'10月'!$A$1:$AF$48</definedName>
    <definedName name="_xlnm.Print_Area" localSheetId="10">'11月'!$A$1:$AF$48</definedName>
    <definedName name="_xlnm.Print_Area" localSheetId="11">'12月'!$A$1:$AF$48</definedName>
    <definedName name="_xlnm.Print_Area" localSheetId="0">'1月'!$A$1:$AF$48</definedName>
    <definedName name="_xlnm.Print_Area" localSheetId="1">'2月'!$A$1:$AF$48</definedName>
    <definedName name="_xlnm.Print_Area" localSheetId="2">'3月'!$A$1:$AF$48</definedName>
    <definedName name="_xlnm.Print_Area" localSheetId="3">'4月'!$A$1:$AF$48</definedName>
    <definedName name="_xlnm.Print_Area" localSheetId="4">'5月'!$A$1:$AF$48</definedName>
    <definedName name="_xlnm.Print_Area" localSheetId="5">'6月'!$A$1:$AF$48</definedName>
    <definedName name="_xlnm.Print_Area" localSheetId="6">'7月'!$A$1:$AF$48</definedName>
    <definedName name="_xlnm.Print_Area" localSheetId="7">'8月'!$A$1:$AF$48</definedName>
    <definedName name="_xlnm.Print_Area" localSheetId="8">'9月'!$A$1:$AF$48</definedName>
    <definedName name="_xlnm.Print_Area" localSheetId="13">'最高気温'!$A$1:$M$44</definedName>
    <definedName name="最高" localSheetId="9">'10月'!$AA$3:$AA$33</definedName>
    <definedName name="最高" localSheetId="10">'11月'!$AA$3:$AA$33</definedName>
    <definedName name="最高" localSheetId="11">'12月'!$AA$3:$AA$33</definedName>
    <definedName name="最高" localSheetId="1">'2月'!$AA$3:$AA$33</definedName>
    <definedName name="最高" localSheetId="2">'3月'!$AA$3:$AA$33</definedName>
    <definedName name="最高" localSheetId="3">'4月'!$AA$3:$AA$33</definedName>
    <definedName name="最高" localSheetId="4">'5月'!$AA$3:$AA$33</definedName>
    <definedName name="最高" localSheetId="5">'6月'!$AA$3:$AA$33</definedName>
    <definedName name="最高" localSheetId="6">'7月'!$AA$3:$AA$33</definedName>
    <definedName name="最高" localSheetId="7">'8月'!$AA$3:$AA$33</definedName>
    <definedName name="最高" localSheetId="8">'9月'!$AA$3:$AA$33</definedName>
    <definedName name="最高">'1月'!$AA$3:$AA$33</definedName>
    <definedName name="最低" localSheetId="9">'10月'!$AD$3:$AD$33</definedName>
    <definedName name="最低" localSheetId="10">'11月'!$AD$3:$AD$33</definedName>
    <definedName name="最低" localSheetId="11">'12月'!$AD$3:$AD$33</definedName>
    <definedName name="最低" localSheetId="1">'2月'!$AD$3:$AD$33</definedName>
    <definedName name="最低" localSheetId="2">'3月'!$AD$3:$AD$33</definedName>
    <definedName name="最低" localSheetId="3">'4月'!$AD$3:$AD$33</definedName>
    <definedName name="最低" localSheetId="4">'5月'!$AD$3:$AD$33</definedName>
    <definedName name="最低" localSheetId="5">'6月'!$AD$3:$AD$33</definedName>
    <definedName name="最低" localSheetId="6">'7月'!$AD$3:$AD$33</definedName>
    <definedName name="最低" localSheetId="7">'8月'!$AD$3:$AD$33</definedName>
    <definedName name="最低" localSheetId="8">'9月'!$AD$3:$AD$33</definedName>
    <definedName name="最低">'1月'!$AD$3:$AD$33</definedName>
    <definedName name="条件最高" localSheetId="9">'10月'!#REF!</definedName>
    <definedName name="条件最高" localSheetId="10">'11月'!#REF!</definedName>
    <definedName name="条件最高" localSheetId="11">'12月'!#REF!</definedName>
    <definedName name="条件最高" localSheetId="1">'2月'!#REF!</definedName>
    <definedName name="条件最高" localSheetId="2">'3月'!#REF!</definedName>
    <definedName name="条件最高" localSheetId="3">'4月'!#REF!</definedName>
    <definedName name="条件最高" localSheetId="4">'5月'!#REF!</definedName>
    <definedName name="条件最高" localSheetId="5">'6月'!#REF!</definedName>
    <definedName name="条件最高" localSheetId="6">'7月'!#REF!</definedName>
    <definedName name="条件最高" localSheetId="7">'8月'!#REF!</definedName>
    <definedName name="条件最高" localSheetId="8">'9月'!#REF!</definedName>
    <definedName name="条件最高">'1月'!#REF!</definedName>
    <definedName name="条件最低" localSheetId="9">'10月'!#REF!</definedName>
    <definedName name="条件最低" localSheetId="10">'11月'!#REF!</definedName>
    <definedName name="条件最低" localSheetId="11">'12月'!#REF!</definedName>
    <definedName name="条件最低" localSheetId="1">'2月'!#REF!</definedName>
    <definedName name="条件最低" localSheetId="2">'3月'!#REF!</definedName>
    <definedName name="条件最低" localSheetId="3">'4月'!#REF!</definedName>
    <definedName name="条件最低" localSheetId="4">'5月'!#REF!</definedName>
    <definedName name="条件最低" localSheetId="5">'6月'!#REF!</definedName>
    <definedName name="条件最低" localSheetId="6">'7月'!#REF!</definedName>
    <definedName name="条件最低" localSheetId="7">'8月'!#REF!</definedName>
    <definedName name="条件最低" localSheetId="8">'9月'!#REF!</definedName>
    <definedName name="条件最低">'1月'!#REF!</definedName>
  </definedNames>
  <calcPr fullCalcOnLoad="1"/>
</workbook>
</file>

<file path=xl/sharedStrings.xml><?xml version="1.0" encoding="utf-8"?>
<sst xmlns="http://schemas.openxmlformats.org/spreadsheetml/2006/main" count="1264" uniqueCount="545">
  <si>
    <t>気温（℃）</t>
  </si>
  <si>
    <t>年</t>
  </si>
  <si>
    <t>月</t>
  </si>
  <si>
    <t>日</t>
  </si>
  <si>
    <t>日平均</t>
  </si>
  <si>
    <t>最高</t>
  </si>
  <si>
    <t>時刻1</t>
  </si>
  <si>
    <t>最低</t>
  </si>
  <si>
    <t>時刻2</t>
  </si>
  <si>
    <t>月平均</t>
  </si>
  <si>
    <t>気温階級別日数</t>
  </si>
  <si>
    <t>平均気温 0℃未満</t>
  </si>
  <si>
    <t>平均気温25℃以上</t>
  </si>
  <si>
    <t>最低気温 0℃未満</t>
  </si>
  <si>
    <t>最低気温25℃以上</t>
  </si>
  <si>
    <t>最高気温 0℃未満</t>
  </si>
  <si>
    <t>最高気温25℃以上</t>
  </si>
  <si>
    <t>最高気温30℃以上</t>
  </si>
  <si>
    <t>極値</t>
  </si>
  <si>
    <t>最高気温</t>
  </si>
  <si>
    <t>最低気温</t>
  </si>
  <si>
    <t>（３）平均気温(℃)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</si>
  <si>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</si>
  <si>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</si>
  <si>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</si>
  <si>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</si>
  <si>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</si>
  <si>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</si>
  <si>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</si>
  <si>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</si>
  <si>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</si>
  <si>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</si>
  <si>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</si>
  <si>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</si>
  <si>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</si>
  <si>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</si>
  <si>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</si>
  <si>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</si>
  <si>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平年値</t>
  </si>
  <si>
    <t>（４）最高気温（℃）</t>
  </si>
  <si>
    <t xml:space="preserve"> 0℃未満</t>
  </si>
  <si>
    <t>25℃以上</t>
  </si>
  <si>
    <t>30℃以上</t>
  </si>
  <si>
    <t>条件１</t>
  </si>
  <si>
    <t>条件２</t>
  </si>
  <si>
    <t>条件３</t>
  </si>
  <si>
    <t/>
  </si>
  <si>
    <t>（５）最低気温（℃）</t>
  </si>
  <si>
    <t>月最高</t>
  </si>
  <si>
    <t>月最低</t>
  </si>
  <si>
    <t>&lt;0</t>
  </si>
  <si>
    <t>&lt;0</t>
  </si>
  <si>
    <t>&gt;=25</t>
  </si>
  <si>
    <t>&gt;=25</t>
  </si>
  <si>
    <t>&gt;=30</t>
  </si>
  <si>
    <t>&gt;=30</t>
  </si>
  <si>
    <t>12:59</t>
  </si>
  <si>
    <t>14:21</t>
  </si>
  <si>
    <t>23:46</t>
  </si>
  <si>
    <t>23:55</t>
  </si>
  <si>
    <t>06:35</t>
  </si>
  <si>
    <t>23:39</t>
  </si>
  <si>
    <t>04:50</t>
  </si>
  <si>
    <t>24:00</t>
  </si>
  <si>
    <t>13:20</t>
  </si>
  <si>
    <t>14:50</t>
  </si>
  <si>
    <t>13:50</t>
  </si>
  <si>
    <t>05:30</t>
  </si>
  <si>
    <t>23:33</t>
  </si>
  <si>
    <t>14:32</t>
  </si>
  <si>
    <t>13:42</t>
  </si>
  <si>
    <t>05:05</t>
  </si>
  <si>
    <t>05:12</t>
  </si>
  <si>
    <t>11:56</t>
  </si>
  <si>
    <t>04:30</t>
  </si>
  <si>
    <t>11:46</t>
  </si>
  <si>
    <t>15:21</t>
  </si>
  <si>
    <t>13:19</t>
  </si>
  <si>
    <t>09:43</t>
  </si>
  <si>
    <t>22:55</t>
  </si>
  <si>
    <t>14:08</t>
  </si>
  <si>
    <t>05:54</t>
  </si>
  <si>
    <t>13:32</t>
  </si>
  <si>
    <t>23:35</t>
  </si>
  <si>
    <t>12:42</t>
  </si>
  <si>
    <t>14:15</t>
  </si>
  <si>
    <t>01:39</t>
  </si>
  <si>
    <t>05:11</t>
  </si>
  <si>
    <t>14:54</t>
  </si>
  <si>
    <t>12:48</t>
  </si>
  <si>
    <t>14:44</t>
  </si>
  <si>
    <t>11:52</t>
  </si>
  <si>
    <t>12:31</t>
  </si>
  <si>
    <t>13:59</t>
  </si>
  <si>
    <t>12:15</t>
  </si>
  <si>
    <t>13:49</t>
  </si>
  <si>
    <t>14:34</t>
  </si>
  <si>
    <t>00:16</t>
  </si>
  <si>
    <t>15:12</t>
  </si>
  <si>
    <t>11:16</t>
  </si>
  <si>
    <t>12:53</t>
  </si>
  <si>
    <t>14:17</t>
  </si>
  <si>
    <t>12:06</t>
  </si>
  <si>
    <t>00:56</t>
  </si>
  <si>
    <t>15:11</t>
  </si>
  <si>
    <t>11:19</t>
  </si>
  <si>
    <t>01:50</t>
  </si>
  <si>
    <t>06:46</t>
  </si>
  <si>
    <t>02:25</t>
  </si>
  <si>
    <t>03:25</t>
  </si>
  <si>
    <t>07:14</t>
  </si>
  <si>
    <t>05:37</t>
  </si>
  <si>
    <t>02:46</t>
  </si>
  <si>
    <t>03:50</t>
  </si>
  <si>
    <t>21:12</t>
  </si>
  <si>
    <t>23:50</t>
  </si>
  <si>
    <t>02:15</t>
  </si>
  <si>
    <t>05:26</t>
  </si>
  <si>
    <t>07:07</t>
  </si>
  <si>
    <t>06:10</t>
  </si>
  <si>
    <t>22:31</t>
  </si>
  <si>
    <t>00:20</t>
  </si>
  <si>
    <t>23:58</t>
  </si>
  <si>
    <t>13:51</t>
  </si>
  <si>
    <t>15:09</t>
  </si>
  <si>
    <t>14:48</t>
  </si>
  <si>
    <t>13:36</t>
  </si>
  <si>
    <t>14:55</t>
  </si>
  <si>
    <t>14:23</t>
  </si>
  <si>
    <t>15:14</t>
  </si>
  <si>
    <t>15:01</t>
  </si>
  <si>
    <t>13:07</t>
  </si>
  <si>
    <t>14:03</t>
  </si>
  <si>
    <t>16:11</t>
  </si>
  <si>
    <t>12:54</t>
  </si>
  <si>
    <t>15:31</t>
  </si>
  <si>
    <t>12:34</t>
  </si>
  <si>
    <t>11:26</t>
  </si>
  <si>
    <t>02:40</t>
  </si>
  <si>
    <t>14:43</t>
  </si>
  <si>
    <t>14:36</t>
  </si>
  <si>
    <t>12:20</t>
  </si>
  <si>
    <t>13:09</t>
  </si>
  <si>
    <t>03:03</t>
  </si>
  <si>
    <t>03:24</t>
  </si>
  <si>
    <t>02:13</t>
  </si>
  <si>
    <t>04:21</t>
  </si>
  <si>
    <t>06:27</t>
  </si>
  <si>
    <t>04:47</t>
  </si>
  <si>
    <t>06:39</t>
  </si>
  <si>
    <t>06:22</t>
  </si>
  <si>
    <t>04:04</t>
  </si>
  <si>
    <t>05:51</t>
  </si>
  <si>
    <t>23:40</t>
  </si>
  <si>
    <t>23:56</t>
  </si>
  <si>
    <t>06:33</t>
  </si>
  <si>
    <t>06:26</t>
  </si>
  <si>
    <t>04:03</t>
  </si>
  <si>
    <t>06:28</t>
  </si>
  <si>
    <t>20:34</t>
  </si>
  <si>
    <t>23:49</t>
  </si>
  <si>
    <t>03:38</t>
  </si>
  <si>
    <t>11:12</t>
  </si>
  <si>
    <t>13:06</t>
  </si>
  <si>
    <t>13:35</t>
  </si>
  <si>
    <t>05:02</t>
  </si>
  <si>
    <t>14:18</t>
  </si>
  <si>
    <t>15:42</t>
  </si>
  <si>
    <t>10:08</t>
  </si>
  <si>
    <t>15:56</t>
  </si>
  <si>
    <t>13:10</t>
  </si>
  <si>
    <t>14:20</t>
  </si>
  <si>
    <t>15:57</t>
  </si>
  <si>
    <t>12:41</t>
  </si>
  <si>
    <t>11:01</t>
  </si>
  <si>
    <t>10:59</t>
  </si>
  <si>
    <t>23:03</t>
  </si>
  <si>
    <t>00:02</t>
  </si>
  <si>
    <t>13:25</t>
  </si>
  <si>
    <t>10:39</t>
  </si>
  <si>
    <t>10:31</t>
  </si>
  <si>
    <t>14:06</t>
  </si>
  <si>
    <t>09:55</t>
  </si>
  <si>
    <t>15:41</t>
  </si>
  <si>
    <t>12:37</t>
  </si>
  <si>
    <t>00:04</t>
  </si>
  <si>
    <t>06:07</t>
  </si>
  <si>
    <t>04:53</t>
  </si>
  <si>
    <t>00:21</t>
  </si>
  <si>
    <t>22:26</t>
  </si>
  <si>
    <t>06:09</t>
  </si>
  <si>
    <t>07:04</t>
  </si>
  <si>
    <t>04:01</t>
  </si>
  <si>
    <t>23:54</t>
  </si>
  <si>
    <t>05:10</t>
  </si>
  <si>
    <t>22:34</t>
  </si>
  <si>
    <t>05:38</t>
  </si>
  <si>
    <t>01:10</t>
  </si>
  <si>
    <t>23:23</t>
  </si>
  <si>
    <t>04:10</t>
  </si>
  <si>
    <t>00:03</t>
  </si>
  <si>
    <t>23:52</t>
  </si>
  <si>
    <t>23:18</t>
  </si>
  <si>
    <t>05:13</t>
  </si>
  <si>
    <t>11:14</t>
  </si>
  <si>
    <t>12:21</t>
  </si>
  <si>
    <t>13:27</t>
  </si>
  <si>
    <t>02:28</t>
  </si>
  <si>
    <t>12:40</t>
  </si>
  <si>
    <t>13:34</t>
  </si>
  <si>
    <t>14:51</t>
  </si>
  <si>
    <t>13:38</t>
  </si>
  <si>
    <t>12:52</t>
  </si>
  <si>
    <t>13:24</t>
  </si>
  <si>
    <t>13:17</t>
  </si>
  <si>
    <t>16:15</t>
  </si>
  <si>
    <t>10:56</t>
  </si>
  <si>
    <t>15:04</t>
  </si>
  <si>
    <t>12:27</t>
  </si>
  <si>
    <t>10:00</t>
  </si>
  <si>
    <t>11:31</t>
  </si>
  <si>
    <t>14:22</t>
  </si>
  <si>
    <t>12:36</t>
  </si>
  <si>
    <t>12:28</t>
  </si>
  <si>
    <t>13:48</t>
  </si>
  <si>
    <t>15:07</t>
  </si>
  <si>
    <t>14:45</t>
  </si>
  <si>
    <t>01:34</t>
  </si>
  <si>
    <t>10:34</t>
  </si>
  <si>
    <t>00:36</t>
  </si>
  <si>
    <t>00:44</t>
  </si>
  <si>
    <t>03:41</t>
  </si>
  <si>
    <t>04:20</t>
  </si>
  <si>
    <t>21:21</t>
  </si>
  <si>
    <t>05:42</t>
  </si>
  <si>
    <t>04:54</t>
  </si>
  <si>
    <t>00:01</t>
  </si>
  <si>
    <t>05:44</t>
  </si>
  <si>
    <t>04:45</t>
  </si>
  <si>
    <t>01:13</t>
  </si>
  <si>
    <t>05:08</t>
  </si>
  <si>
    <t>05:14</t>
  </si>
  <si>
    <t>03:36</t>
  </si>
  <si>
    <t>03:09</t>
  </si>
  <si>
    <t>23:57</t>
  </si>
  <si>
    <t>03:02</t>
  </si>
  <si>
    <t>04:56</t>
  </si>
  <si>
    <t>04:14</t>
  </si>
  <si>
    <t>04:34</t>
  </si>
  <si>
    <t>04:52</t>
  </si>
  <si>
    <t>07:29</t>
  </si>
  <si>
    <t>05:29</t>
  </si>
  <si>
    <t>13:18</t>
  </si>
  <si>
    <t>14:52</t>
  </si>
  <si>
    <t>09:56</t>
  </si>
  <si>
    <t>09:48</t>
  </si>
  <si>
    <t>11:00</t>
  </si>
  <si>
    <t>08:15</t>
  </si>
  <si>
    <t>11:34</t>
  </si>
  <si>
    <t>13:21</t>
  </si>
  <si>
    <t>14:27</t>
  </si>
  <si>
    <t>11:20</t>
  </si>
  <si>
    <t>15:55</t>
  </si>
  <si>
    <t>12:58</t>
  </si>
  <si>
    <t>09:41</t>
  </si>
  <si>
    <t>16:43</t>
  </si>
  <si>
    <t>00:29</t>
  </si>
  <si>
    <t>09:58</t>
  </si>
  <si>
    <t>17:44</t>
  </si>
  <si>
    <t>02:09</t>
  </si>
  <si>
    <t>10:02</t>
  </si>
  <si>
    <t>09:57</t>
  </si>
  <si>
    <t>09:52</t>
  </si>
  <si>
    <t>08:25</t>
  </si>
  <si>
    <t>11:27</t>
  </si>
  <si>
    <t>11:06</t>
  </si>
  <si>
    <t>12:45</t>
  </si>
  <si>
    <t>04:51</t>
  </si>
  <si>
    <t>04:46</t>
  </si>
  <si>
    <t>23:59</t>
  </si>
  <si>
    <t>04:55</t>
  </si>
  <si>
    <t>05:00</t>
  </si>
  <si>
    <t>23:11</t>
  </si>
  <si>
    <t>04:29</t>
  </si>
  <si>
    <t>22:14</t>
  </si>
  <si>
    <t>03:58</t>
  </si>
  <si>
    <t>02:21</t>
  </si>
  <si>
    <t>02:47</t>
  </si>
  <si>
    <t>00:06</t>
  </si>
  <si>
    <t>05:25</t>
  </si>
  <si>
    <t>01:43</t>
  </si>
  <si>
    <t>23:09</t>
  </si>
  <si>
    <t>05:22</t>
  </si>
  <si>
    <t>03:29</t>
  </si>
  <si>
    <t>04:17</t>
  </si>
  <si>
    <t>14:07</t>
  </si>
  <si>
    <t>04:32</t>
  </si>
  <si>
    <t>04:06</t>
  </si>
  <si>
    <t>11:58</t>
  </si>
  <si>
    <t>14:09</t>
  </si>
  <si>
    <t>11:35</t>
  </si>
  <si>
    <t>18:29</t>
  </si>
  <si>
    <t>11:54</t>
  </si>
  <si>
    <t>16:39</t>
  </si>
  <si>
    <t>13:23</t>
  </si>
  <si>
    <t>13:12</t>
  </si>
  <si>
    <t>10:01</t>
  </si>
  <si>
    <t>11:45</t>
  </si>
  <si>
    <t>00:53</t>
  </si>
  <si>
    <t>12:24</t>
  </si>
  <si>
    <t>11:04</t>
  </si>
  <si>
    <t>10:42</t>
  </si>
  <si>
    <t>08:48</t>
  </si>
  <si>
    <t>14:13</t>
  </si>
  <si>
    <t>15:46</t>
  </si>
  <si>
    <t>13:13</t>
  </si>
  <si>
    <t>12:35</t>
  </si>
  <si>
    <t>11:09</t>
  </si>
  <si>
    <t>11:15</t>
  </si>
  <si>
    <t>13:14</t>
  </si>
  <si>
    <t>14:02</t>
  </si>
  <si>
    <t>03:53</t>
  </si>
  <si>
    <t>04:44</t>
  </si>
  <si>
    <t>22:35</t>
  </si>
  <si>
    <t>06:01</t>
  </si>
  <si>
    <t>03:22</t>
  </si>
  <si>
    <t>03:51</t>
  </si>
  <si>
    <t>05:01</t>
  </si>
  <si>
    <t>01:58</t>
  </si>
  <si>
    <t>04:41</t>
  </si>
  <si>
    <t>19:27</t>
  </si>
  <si>
    <t>02:36</t>
  </si>
  <si>
    <t>23:22</t>
  </si>
  <si>
    <t>04:28</t>
  </si>
  <si>
    <t>23:41</t>
  </si>
  <si>
    <t>04:49</t>
  </si>
  <si>
    <t>03:57</t>
  </si>
  <si>
    <t>05:40</t>
  </si>
  <si>
    <t>03:32</t>
  </si>
  <si>
    <t>04:37</t>
  </si>
  <si>
    <t>04:24</t>
  </si>
  <si>
    <t>23:07</t>
  </si>
  <si>
    <t>16:20</t>
  </si>
  <si>
    <t>20:51</t>
  </si>
  <si>
    <t>14:40</t>
  </si>
  <si>
    <t>16:18</t>
  </si>
  <si>
    <t>12:03</t>
  </si>
  <si>
    <t>09:44</t>
  </si>
  <si>
    <t>07:31</t>
  </si>
  <si>
    <t>10:30</t>
  </si>
  <si>
    <t>09:22</t>
  </si>
  <si>
    <t>10:57</t>
  </si>
  <si>
    <t>10:22</t>
  </si>
  <si>
    <t>11:24</t>
  </si>
  <si>
    <t>09:35</t>
  </si>
  <si>
    <t>10:26</t>
  </si>
  <si>
    <t>10:13</t>
  </si>
  <si>
    <t>10:03</t>
  </si>
  <si>
    <t>14:33</t>
  </si>
  <si>
    <t>08:52</t>
  </si>
  <si>
    <t>13:31</t>
  </si>
  <si>
    <t>14:30</t>
  </si>
  <si>
    <t>11:07</t>
  </si>
  <si>
    <t>23:38</t>
  </si>
  <si>
    <t>08:19</t>
  </si>
  <si>
    <t>00:30</t>
  </si>
  <si>
    <t>03:28</t>
  </si>
  <si>
    <t>21:06</t>
  </si>
  <si>
    <t>22:08</t>
  </si>
  <si>
    <t>04:42</t>
  </si>
  <si>
    <t>00:12</t>
  </si>
  <si>
    <t>02:12</t>
  </si>
  <si>
    <t>07:01</t>
  </si>
  <si>
    <t>04:48</t>
  </si>
  <si>
    <t>03:52</t>
  </si>
  <si>
    <t>04:25</t>
  </si>
  <si>
    <t>04:57</t>
  </si>
  <si>
    <t>22:32</t>
  </si>
  <si>
    <t>06:42</t>
  </si>
  <si>
    <t>19:42</t>
  </si>
  <si>
    <t>10:16</t>
  </si>
  <si>
    <t>14:00</t>
  </si>
  <si>
    <t>12:39</t>
  </si>
  <si>
    <t>11:36</t>
  </si>
  <si>
    <t>23:17</t>
  </si>
  <si>
    <t>09:23</t>
  </si>
  <si>
    <t>13:02</t>
  </si>
  <si>
    <t>09:39</t>
  </si>
  <si>
    <t>10:54</t>
  </si>
  <si>
    <t>16:29</t>
  </si>
  <si>
    <t>23:20</t>
  </si>
  <si>
    <t>13:33</t>
  </si>
  <si>
    <t>14:39</t>
  </si>
  <si>
    <t>15:33</t>
  </si>
  <si>
    <t>10:47</t>
  </si>
  <si>
    <t>14:41</t>
  </si>
  <si>
    <t>10:04</t>
  </si>
  <si>
    <t>14:04</t>
  </si>
  <si>
    <t>09:45</t>
  </si>
  <si>
    <t>10:51</t>
  </si>
  <si>
    <t>01:54</t>
  </si>
  <si>
    <t>05:07</t>
  </si>
  <si>
    <t>23:36</t>
  </si>
  <si>
    <t>06:55</t>
  </si>
  <si>
    <t>02:29</t>
  </si>
  <si>
    <t>05:15</t>
  </si>
  <si>
    <t>05:28</t>
  </si>
  <si>
    <t>02:03</t>
  </si>
  <si>
    <t>04:23</t>
  </si>
  <si>
    <t>00:52</t>
  </si>
  <si>
    <t>10:23</t>
  </si>
  <si>
    <t>13:54</t>
  </si>
  <si>
    <t>10:28</t>
  </si>
  <si>
    <t>13:44</t>
  </si>
  <si>
    <t>08:05</t>
  </si>
  <si>
    <t>13:05</t>
  </si>
  <si>
    <t>09:47</t>
  </si>
  <si>
    <t>15:02</t>
  </si>
  <si>
    <t>11:29</t>
  </si>
  <si>
    <t>11:32</t>
  </si>
  <si>
    <t>13:55</t>
  </si>
  <si>
    <t>15:15</t>
  </si>
  <si>
    <t>11:51</t>
  </si>
  <si>
    <t>15:19</t>
  </si>
  <si>
    <t>08:57</t>
  </si>
  <si>
    <t>12:25</t>
  </si>
  <si>
    <t>11:38</t>
  </si>
  <si>
    <t>10:52</t>
  </si>
  <si>
    <t>20:46</t>
  </si>
  <si>
    <t>07:58</t>
  </si>
  <si>
    <t>20:55</t>
  </si>
  <si>
    <t>19:28</t>
  </si>
  <si>
    <t>21:18</t>
  </si>
  <si>
    <t>02:53</t>
  </si>
  <si>
    <t>04:27</t>
  </si>
  <si>
    <t>06:17</t>
  </si>
  <si>
    <t>05:34</t>
  </si>
  <si>
    <t>04:58</t>
  </si>
  <si>
    <t>01:15</t>
  </si>
  <si>
    <t>06:21</t>
  </si>
  <si>
    <t>04:43</t>
  </si>
  <si>
    <t>05:47</t>
  </si>
  <si>
    <t>03:05</t>
  </si>
  <si>
    <t>06:30</t>
  </si>
  <si>
    <t>06:08</t>
  </si>
  <si>
    <t>00:22</t>
  </si>
  <si>
    <t>12:43</t>
  </si>
  <si>
    <t>14:12</t>
  </si>
  <si>
    <t>13:56</t>
  </si>
  <si>
    <t>08:11</t>
  </si>
  <si>
    <t>11:47</t>
  </si>
  <si>
    <t>10:20</t>
  </si>
  <si>
    <t>15:22</t>
  </si>
  <si>
    <t>00:34</t>
  </si>
  <si>
    <t>11:10</t>
  </si>
  <si>
    <t>10:19</t>
  </si>
  <si>
    <t>01:38</t>
  </si>
  <si>
    <t>12:51</t>
  </si>
  <si>
    <t>05:49</t>
  </si>
  <si>
    <t>12:30</t>
  </si>
  <si>
    <t>09:38</t>
  </si>
  <si>
    <t>10:38</t>
  </si>
  <si>
    <t>12:08</t>
  </si>
  <si>
    <t>14:10</t>
  </si>
  <si>
    <t>09:25</t>
  </si>
  <si>
    <t>19:11</t>
  </si>
  <si>
    <t>05:19</t>
  </si>
  <si>
    <t>06:02</t>
  </si>
  <si>
    <t>00:10</t>
  </si>
  <si>
    <t>01:29</t>
  </si>
  <si>
    <t>01:52</t>
  </si>
  <si>
    <t>19:56</t>
  </si>
  <si>
    <t>22:25</t>
  </si>
  <si>
    <t>05:57</t>
  </si>
  <si>
    <t>22:10</t>
  </si>
  <si>
    <t>00:15</t>
  </si>
  <si>
    <t>22:45</t>
  </si>
  <si>
    <t>05:52</t>
  </si>
  <si>
    <t>18:11</t>
  </si>
  <si>
    <t>22:43</t>
  </si>
  <si>
    <t>04:09</t>
  </si>
  <si>
    <t>04:19</t>
  </si>
  <si>
    <t>22:37</t>
  </si>
  <si>
    <t>04:15</t>
  </si>
  <si>
    <t>05:33</t>
  </si>
  <si>
    <t>12:22</t>
  </si>
  <si>
    <t>14:16</t>
  </si>
  <si>
    <t>10:41</t>
  </si>
  <si>
    <t>14:28</t>
  </si>
  <si>
    <t>10:44</t>
  </si>
  <si>
    <t>12:55</t>
  </si>
  <si>
    <t>12:57</t>
  </si>
  <si>
    <t>13:43</t>
  </si>
  <si>
    <t>13:52</t>
  </si>
  <si>
    <t>09:59</t>
  </si>
  <si>
    <t>10:18</t>
  </si>
  <si>
    <t>20:27</t>
  </si>
  <si>
    <t>13:58</t>
  </si>
  <si>
    <t>12:47</t>
  </si>
  <si>
    <t>11:37</t>
  </si>
  <si>
    <t>14:49</t>
  </si>
  <si>
    <t>06:04</t>
  </si>
  <si>
    <t>22:41</t>
  </si>
  <si>
    <t>06:25</t>
  </si>
  <si>
    <t>02:41</t>
  </si>
  <si>
    <t>01:42</t>
  </si>
  <si>
    <t>02:35</t>
  </si>
  <si>
    <t>20:20</t>
  </si>
  <si>
    <t>05:31</t>
  </si>
  <si>
    <t>05:09</t>
  </si>
  <si>
    <t>03:35</t>
  </si>
  <si>
    <t>06:47</t>
  </si>
  <si>
    <t>02:51</t>
  </si>
  <si>
    <t>01:21</t>
  </si>
  <si>
    <t>21:27</t>
  </si>
  <si>
    <t>22:05</t>
  </si>
  <si>
    <t>02:05</t>
  </si>
  <si>
    <t>05:18</t>
  </si>
  <si>
    <t>13:39</t>
  </si>
  <si>
    <t>13:30</t>
  </si>
  <si>
    <t>11:22</t>
  </si>
  <si>
    <t>00:19</t>
  </si>
  <si>
    <t>14:35</t>
  </si>
  <si>
    <t>14:56</t>
  </si>
  <si>
    <t>10:15</t>
  </si>
  <si>
    <t>14:53</t>
  </si>
  <si>
    <t>13:15</t>
  </si>
  <si>
    <t>14:01</t>
  </si>
  <si>
    <t>14:26</t>
  </si>
  <si>
    <t>12:16</t>
  </si>
  <si>
    <t>13:22</t>
  </si>
  <si>
    <t>13:04</t>
  </si>
  <si>
    <t>22:39</t>
  </si>
  <si>
    <t>05:32</t>
  </si>
  <si>
    <t>07:13</t>
  </si>
  <si>
    <t>19:16</t>
  </si>
  <si>
    <t>19:36</t>
  </si>
  <si>
    <t>23:53</t>
  </si>
  <si>
    <t>03:17</t>
  </si>
  <si>
    <t>22:00</t>
  </si>
  <si>
    <t>23:14</t>
  </si>
  <si>
    <t>03:04</t>
  </si>
  <si>
    <t>20:52</t>
  </si>
  <si>
    <t>06:58</t>
  </si>
  <si>
    <t>01:04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</si>
</sst>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mm/dd"/>
    <numFmt numFmtId="178" formatCode="0.0_);[Red]\(0.0\)"/>
    <numFmt numFmtId="179" formatCode="[hh]:mm"/>
  </numFmts>
  <fonts count="60">
    <font>
      <sz val="10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0"/>
      <name val="Arial"/>
      <family val="2"/>
    </font>
    <font>
      <b/>
      <sz val="10"/>
      <name val="ＭＳ 明朝"/>
      <family val="1"/>
    </font>
    <font>
      <sz val="9"/>
      <name val="Century"/>
      <family val="1"/>
    </font>
    <font>
      <sz val="12"/>
      <name val="ＭＳ ゴシック"/>
      <family val="3"/>
    </font>
    <font>
      <sz val="10"/>
      <name val="Times New Roman"/>
      <family val="1"/>
    </font>
    <font>
      <sz val="9"/>
      <name val="Times New Roman"/>
      <family val="1"/>
    </font>
    <font>
      <sz val="12"/>
      <name val="ＭＳ 明朝"/>
      <family val="1"/>
    </font>
    <font>
      <sz val="8"/>
      <name val="ＭＳ 明朝"/>
      <family val="1"/>
    </font>
    <font>
      <b/>
      <sz val="10"/>
      <color indexed="9"/>
      <name val="ＭＳ 明朝"/>
      <family val="1"/>
    </font>
    <font>
      <b/>
      <sz val="10"/>
      <color indexed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10"/>
      <name val="PosterBodoni It BT"/>
      <family val="1"/>
    </font>
    <font>
      <sz val="6"/>
      <name val="ＭＳ Ｐ明朝"/>
      <family val="1"/>
    </font>
    <font>
      <b/>
      <sz val="9"/>
      <color indexed="9"/>
      <name val="Times New Roman"/>
      <family val="1"/>
    </font>
    <font>
      <sz val="10"/>
      <color indexed="8"/>
      <name val="ＭＳ 明朝"/>
      <family val="1"/>
    </font>
    <font>
      <sz val="9"/>
      <color indexed="8"/>
      <name val="Times New Roman"/>
      <family val="1"/>
    </font>
    <font>
      <sz val="9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19"/>
      <name val="ＭＳ Ｐゴシック"/>
      <family val="3"/>
    </font>
    <font>
      <sz val="10"/>
      <color indexed="10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b/>
      <sz val="8"/>
      <color indexed="9"/>
      <name val="ＭＳ 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1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8" fillId="31" borderId="4" applyNumberFormat="0" applyAlignment="0" applyProtection="0"/>
    <xf numFmtId="0" fontId="23" fillId="0" borderId="0" applyFill="0" applyProtection="0">
      <alignment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0" fontId="59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8" fillId="0" borderId="0" xfId="0" applyFont="1" applyAlignment="1">
      <alignment/>
    </xf>
    <xf numFmtId="176" fontId="9" fillId="0" borderId="0" xfId="63" applyFont="1" applyAlignment="1" quotePrefix="1">
      <alignment horizontal="left"/>
      <protection/>
    </xf>
    <xf numFmtId="176" fontId="0" fillId="0" borderId="0" xfId="63" applyAlignment="1">
      <alignment horizontal="left"/>
      <protection/>
    </xf>
    <xf numFmtId="176" fontId="0" fillId="0" borderId="0" xfId="63">
      <alignment/>
      <protection/>
    </xf>
    <xf numFmtId="176" fontId="0" fillId="0" borderId="10" xfId="63" applyBorder="1" applyAlignment="1">
      <alignment horizontal="right"/>
      <protection/>
    </xf>
    <xf numFmtId="176" fontId="0" fillId="0" borderId="10" xfId="63" applyBorder="1">
      <alignment/>
      <protection/>
    </xf>
    <xf numFmtId="176" fontId="0" fillId="0" borderId="11" xfId="63" applyBorder="1">
      <alignment/>
      <protection/>
    </xf>
    <xf numFmtId="176" fontId="0" fillId="0" borderId="12" xfId="63" applyBorder="1">
      <alignment/>
      <protection/>
    </xf>
    <xf numFmtId="176" fontId="0" fillId="0" borderId="13" xfId="63" applyBorder="1">
      <alignment/>
      <protection/>
    </xf>
    <xf numFmtId="176" fontId="6" fillId="0" borderId="13" xfId="63" applyFont="1" applyBorder="1" applyAlignment="1">
      <alignment horizontal="center"/>
      <protection/>
    </xf>
    <xf numFmtId="176" fontId="6" fillId="0" borderId="14" xfId="63" applyFont="1" applyBorder="1" applyAlignment="1">
      <alignment horizontal="center"/>
      <protection/>
    </xf>
    <xf numFmtId="176" fontId="6" fillId="0" borderId="15" xfId="63" applyFont="1" applyBorder="1" applyAlignment="1">
      <alignment horizontal="center"/>
      <protection/>
    </xf>
    <xf numFmtId="176" fontId="0" fillId="0" borderId="16" xfId="63" applyBorder="1" applyAlignment="1">
      <alignment horizontal="left"/>
      <protection/>
    </xf>
    <xf numFmtId="176" fontId="0" fillId="0" borderId="16" xfId="63" applyBorder="1">
      <alignment/>
      <protection/>
    </xf>
    <xf numFmtId="176" fontId="0" fillId="0" borderId="17" xfId="63" applyBorder="1">
      <alignment/>
      <protection/>
    </xf>
    <xf numFmtId="176" fontId="0" fillId="0" borderId="18" xfId="63" applyBorder="1">
      <alignment/>
      <protection/>
    </xf>
    <xf numFmtId="0" fontId="0" fillId="0" borderId="19" xfId="63" applyNumberFormat="1" applyBorder="1">
      <alignment/>
      <protection/>
    </xf>
    <xf numFmtId="176" fontId="10" fillId="0" borderId="19" xfId="63" applyFont="1" applyBorder="1">
      <alignment/>
      <protection/>
    </xf>
    <xf numFmtId="176" fontId="10" fillId="0" borderId="20" xfId="63" applyFont="1" applyBorder="1">
      <alignment/>
      <protection/>
    </xf>
    <xf numFmtId="176" fontId="10" fillId="0" borderId="21" xfId="63" applyFont="1" applyBorder="1">
      <alignment/>
      <protection/>
    </xf>
    <xf numFmtId="0" fontId="0" fillId="0" borderId="22" xfId="63" applyNumberFormat="1" applyBorder="1">
      <alignment/>
      <protection/>
    </xf>
    <xf numFmtId="176" fontId="10" fillId="0" borderId="22" xfId="63" applyFont="1" applyBorder="1">
      <alignment/>
      <protection/>
    </xf>
    <xf numFmtId="176" fontId="10" fillId="0" borderId="23" xfId="63" applyFont="1" applyBorder="1">
      <alignment/>
      <protection/>
    </xf>
    <xf numFmtId="176" fontId="10" fillId="0" borderId="24" xfId="63" applyFont="1" applyBorder="1">
      <alignment/>
      <protection/>
    </xf>
    <xf numFmtId="0" fontId="0" fillId="0" borderId="25" xfId="63" applyNumberFormat="1" applyBorder="1">
      <alignment/>
      <protection/>
    </xf>
    <xf numFmtId="176" fontId="10" fillId="0" borderId="25" xfId="63" applyFont="1" applyBorder="1">
      <alignment/>
      <protection/>
    </xf>
    <xf numFmtId="176" fontId="10" fillId="0" borderId="26" xfId="63" applyFont="1" applyBorder="1">
      <alignment/>
      <protection/>
    </xf>
    <xf numFmtId="176" fontId="10" fillId="0" borderId="27" xfId="63" applyFont="1" applyBorder="1">
      <alignment/>
      <protection/>
    </xf>
    <xf numFmtId="0" fontId="0" fillId="0" borderId="28" xfId="63" applyNumberFormat="1" applyBorder="1">
      <alignment/>
      <protection/>
    </xf>
    <xf numFmtId="176" fontId="10" fillId="0" borderId="28" xfId="63" applyFont="1" applyBorder="1">
      <alignment/>
      <protection/>
    </xf>
    <xf numFmtId="176" fontId="10" fillId="0" borderId="29" xfId="63" applyFont="1" applyBorder="1">
      <alignment/>
      <protection/>
    </xf>
    <xf numFmtId="176" fontId="10" fillId="0" borderId="30" xfId="63" applyFont="1" applyBorder="1">
      <alignment/>
      <protection/>
    </xf>
    <xf numFmtId="176" fontId="0" fillId="0" borderId="19" xfId="63" applyBorder="1" applyAlignment="1">
      <alignment horizontal="distributed"/>
      <protection/>
    </xf>
    <xf numFmtId="176" fontId="0" fillId="0" borderId="22" xfId="63" applyBorder="1" applyAlignment="1">
      <alignment horizontal="distributed"/>
      <protection/>
    </xf>
    <xf numFmtId="176" fontId="0" fillId="0" borderId="25" xfId="63" applyBorder="1" applyAlignment="1">
      <alignment horizontal="distributed"/>
      <protection/>
    </xf>
    <xf numFmtId="176" fontId="9" fillId="0" borderId="0" xfId="61" applyFont="1" applyAlignment="1" quotePrefix="1">
      <alignment horizontal="left"/>
      <protection/>
    </xf>
    <xf numFmtId="176" fontId="0" fillId="0" borderId="0" xfId="61" applyAlignment="1">
      <alignment horizontal="left"/>
      <protection/>
    </xf>
    <xf numFmtId="176" fontId="0" fillId="0" borderId="0" xfId="61">
      <alignment/>
      <protection/>
    </xf>
    <xf numFmtId="176" fontId="0" fillId="0" borderId="10" xfId="61" applyBorder="1" applyAlignment="1">
      <alignment horizontal="right"/>
      <protection/>
    </xf>
    <xf numFmtId="176" fontId="0" fillId="0" borderId="10" xfId="61" applyBorder="1">
      <alignment/>
      <protection/>
    </xf>
    <xf numFmtId="176" fontId="0" fillId="0" borderId="11" xfId="61" applyBorder="1">
      <alignment/>
      <protection/>
    </xf>
    <xf numFmtId="176" fontId="0" fillId="0" borderId="12" xfId="61" applyBorder="1">
      <alignment/>
      <protection/>
    </xf>
    <xf numFmtId="176" fontId="0" fillId="0" borderId="13" xfId="61" applyBorder="1">
      <alignment/>
      <protection/>
    </xf>
    <xf numFmtId="176" fontId="6" fillId="0" borderId="13" xfId="61" applyFont="1" applyBorder="1" applyAlignment="1">
      <alignment horizontal="center"/>
      <protection/>
    </xf>
    <xf numFmtId="176" fontId="6" fillId="0" borderId="14" xfId="61" applyFont="1" applyBorder="1" applyAlignment="1">
      <alignment horizontal="center"/>
      <protection/>
    </xf>
    <xf numFmtId="176" fontId="6" fillId="0" borderId="15" xfId="61" applyFont="1" applyBorder="1" applyAlignment="1">
      <alignment horizontal="center"/>
      <protection/>
    </xf>
    <xf numFmtId="176" fontId="0" fillId="0" borderId="16" xfId="61" applyBorder="1" applyAlignment="1">
      <alignment horizontal="left"/>
      <protection/>
    </xf>
    <xf numFmtId="176" fontId="0" fillId="0" borderId="16" xfId="61" applyBorder="1">
      <alignment/>
      <protection/>
    </xf>
    <xf numFmtId="176" fontId="0" fillId="0" borderId="17" xfId="61" applyBorder="1">
      <alignment/>
      <protection/>
    </xf>
    <xf numFmtId="176" fontId="0" fillId="0" borderId="18" xfId="61" applyBorder="1">
      <alignment/>
      <protection/>
    </xf>
    <xf numFmtId="0" fontId="0" fillId="0" borderId="19" xfId="61" applyNumberFormat="1" applyBorder="1">
      <alignment/>
      <protection/>
    </xf>
    <xf numFmtId="176" fontId="11" fillId="0" borderId="19" xfId="61" applyFont="1" applyBorder="1">
      <alignment/>
      <protection/>
    </xf>
    <xf numFmtId="176" fontId="11" fillId="0" borderId="20" xfId="61" applyFont="1" applyBorder="1">
      <alignment/>
      <protection/>
    </xf>
    <xf numFmtId="176" fontId="11" fillId="0" borderId="21" xfId="61" applyFont="1" applyBorder="1">
      <alignment/>
      <protection/>
    </xf>
    <xf numFmtId="0" fontId="0" fillId="0" borderId="22" xfId="61" applyNumberFormat="1" applyBorder="1">
      <alignment/>
      <protection/>
    </xf>
    <xf numFmtId="176" fontId="11" fillId="0" borderId="22" xfId="61" applyFont="1" applyBorder="1">
      <alignment/>
      <protection/>
    </xf>
    <xf numFmtId="176" fontId="11" fillId="0" borderId="23" xfId="61" applyFont="1" applyBorder="1">
      <alignment/>
      <protection/>
    </xf>
    <xf numFmtId="176" fontId="11" fillId="0" borderId="24" xfId="61" applyFont="1" applyBorder="1">
      <alignment/>
      <protection/>
    </xf>
    <xf numFmtId="0" fontId="0" fillId="0" borderId="25" xfId="61" applyNumberFormat="1" applyBorder="1">
      <alignment/>
      <protection/>
    </xf>
    <xf numFmtId="176" fontId="11" fillId="0" borderId="25" xfId="61" applyFont="1" applyBorder="1">
      <alignment/>
      <protection/>
    </xf>
    <xf numFmtId="176" fontId="11" fillId="0" borderId="26" xfId="61" applyFont="1" applyBorder="1">
      <alignment/>
      <protection/>
    </xf>
    <xf numFmtId="176" fontId="11" fillId="0" borderId="27" xfId="61" applyFont="1" applyBorder="1">
      <alignment/>
      <protection/>
    </xf>
    <xf numFmtId="0" fontId="0" fillId="0" borderId="28" xfId="61" applyNumberFormat="1" applyBorder="1">
      <alignment/>
      <protection/>
    </xf>
    <xf numFmtId="176" fontId="11" fillId="0" borderId="28" xfId="61" applyFont="1" applyBorder="1">
      <alignment/>
      <protection/>
    </xf>
    <xf numFmtId="176" fontId="11" fillId="0" borderId="29" xfId="61" applyFont="1" applyBorder="1">
      <alignment/>
      <protection/>
    </xf>
    <xf numFmtId="176" fontId="11" fillId="0" borderId="30" xfId="61" applyFont="1" applyBorder="1">
      <alignment/>
      <protection/>
    </xf>
    <xf numFmtId="2" fontId="0" fillId="0" borderId="0" xfId="61" applyNumberFormat="1">
      <alignment/>
      <protection/>
    </xf>
    <xf numFmtId="1" fontId="0" fillId="0" borderId="13" xfId="61" applyNumberFormat="1" applyBorder="1">
      <alignment/>
      <protection/>
    </xf>
    <xf numFmtId="1" fontId="0" fillId="0" borderId="14" xfId="61" applyNumberFormat="1" applyBorder="1">
      <alignment/>
      <protection/>
    </xf>
    <xf numFmtId="1" fontId="0" fillId="0" borderId="15" xfId="61" applyNumberFormat="1" applyBorder="1">
      <alignment/>
      <protection/>
    </xf>
    <xf numFmtId="1" fontId="0" fillId="0" borderId="28" xfId="61" applyNumberFormat="1" applyBorder="1">
      <alignment/>
      <protection/>
    </xf>
    <xf numFmtId="1" fontId="0" fillId="0" borderId="29" xfId="61" applyNumberFormat="1" applyBorder="1">
      <alignment/>
      <protection/>
    </xf>
    <xf numFmtId="1" fontId="0" fillId="0" borderId="30" xfId="61" applyNumberFormat="1" applyBorder="1">
      <alignment/>
      <protection/>
    </xf>
    <xf numFmtId="1" fontId="0" fillId="0" borderId="25" xfId="61" applyNumberFormat="1" applyBorder="1">
      <alignment/>
      <protection/>
    </xf>
    <xf numFmtId="1" fontId="0" fillId="0" borderId="26" xfId="61" applyNumberFormat="1" applyBorder="1">
      <alignment/>
      <protection/>
    </xf>
    <xf numFmtId="1" fontId="0" fillId="0" borderId="27" xfId="61" applyNumberFormat="1" applyBorder="1">
      <alignment/>
      <protection/>
    </xf>
    <xf numFmtId="176" fontId="0" fillId="0" borderId="0" xfId="61" applyAlignment="1">
      <alignment horizontal="right"/>
      <protection/>
    </xf>
    <xf numFmtId="176" fontId="9" fillId="0" borderId="0" xfId="62" applyFont="1" applyAlignment="1" quotePrefix="1">
      <alignment horizontal="left"/>
      <protection/>
    </xf>
    <xf numFmtId="176" fontId="0" fillId="0" borderId="0" xfId="62" applyAlignment="1">
      <alignment horizontal="left"/>
      <protection/>
    </xf>
    <xf numFmtId="176" fontId="0" fillId="0" borderId="0" xfId="62">
      <alignment/>
      <protection/>
    </xf>
    <xf numFmtId="176" fontId="0" fillId="0" borderId="10" xfId="62" applyBorder="1" applyAlignment="1">
      <alignment horizontal="right"/>
      <protection/>
    </xf>
    <xf numFmtId="176" fontId="0" fillId="0" borderId="10" xfId="62" applyBorder="1">
      <alignment/>
      <protection/>
    </xf>
    <xf numFmtId="176" fontId="0" fillId="0" borderId="11" xfId="62" applyBorder="1">
      <alignment/>
      <protection/>
    </xf>
    <xf numFmtId="176" fontId="0" fillId="0" borderId="12" xfId="62" applyBorder="1">
      <alignment/>
      <protection/>
    </xf>
    <xf numFmtId="176" fontId="0" fillId="0" borderId="13" xfId="62" applyBorder="1">
      <alignment/>
      <protection/>
    </xf>
    <xf numFmtId="176" fontId="6" fillId="0" borderId="13" xfId="62" applyFont="1" applyBorder="1" applyAlignment="1">
      <alignment horizontal="center"/>
      <protection/>
    </xf>
    <xf numFmtId="176" fontId="6" fillId="0" borderId="14" xfId="62" applyFont="1" applyBorder="1" applyAlignment="1">
      <alignment horizontal="center"/>
      <protection/>
    </xf>
    <xf numFmtId="176" fontId="6" fillId="0" borderId="15" xfId="62" applyFont="1" applyBorder="1" applyAlignment="1">
      <alignment horizontal="center"/>
      <protection/>
    </xf>
    <xf numFmtId="176" fontId="0" fillId="0" borderId="16" xfId="62" applyBorder="1" applyAlignment="1">
      <alignment horizontal="left"/>
      <protection/>
    </xf>
    <xf numFmtId="176" fontId="0" fillId="0" borderId="16" xfId="62" applyBorder="1">
      <alignment/>
      <protection/>
    </xf>
    <xf numFmtId="176" fontId="0" fillId="0" borderId="17" xfId="62" applyBorder="1">
      <alignment/>
      <protection/>
    </xf>
    <xf numFmtId="176" fontId="0" fillId="0" borderId="18" xfId="62" applyBorder="1">
      <alignment/>
      <protection/>
    </xf>
    <xf numFmtId="0" fontId="0" fillId="0" borderId="19" xfId="62" applyNumberFormat="1" applyBorder="1">
      <alignment/>
      <protection/>
    </xf>
    <xf numFmtId="176" fontId="11" fillId="0" borderId="19" xfId="62" applyFont="1" applyBorder="1">
      <alignment/>
      <protection/>
    </xf>
    <xf numFmtId="176" fontId="11" fillId="0" borderId="20" xfId="62" applyFont="1" applyBorder="1">
      <alignment/>
      <protection/>
    </xf>
    <xf numFmtId="176" fontId="11" fillId="0" borderId="21" xfId="62" applyFont="1" applyBorder="1">
      <alignment/>
      <protection/>
    </xf>
    <xf numFmtId="0" fontId="0" fillId="0" borderId="22" xfId="62" applyNumberFormat="1" applyBorder="1">
      <alignment/>
      <protection/>
    </xf>
    <xf numFmtId="176" fontId="11" fillId="0" borderId="22" xfId="62" applyFont="1" applyBorder="1">
      <alignment/>
      <protection/>
    </xf>
    <xf numFmtId="176" fontId="11" fillId="0" borderId="23" xfId="62" applyFont="1" applyBorder="1">
      <alignment/>
      <protection/>
    </xf>
    <xf numFmtId="176" fontId="11" fillId="0" borderId="24" xfId="62" applyFont="1" applyBorder="1">
      <alignment/>
      <protection/>
    </xf>
    <xf numFmtId="0" fontId="0" fillId="0" borderId="25" xfId="62" applyNumberFormat="1" applyBorder="1">
      <alignment/>
      <protection/>
    </xf>
    <xf numFmtId="176" fontId="11" fillId="0" borderId="25" xfId="62" applyFont="1" applyBorder="1">
      <alignment/>
      <protection/>
    </xf>
    <xf numFmtId="176" fontId="11" fillId="0" borderId="26" xfId="62" applyFont="1" applyBorder="1">
      <alignment/>
      <protection/>
    </xf>
    <xf numFmtId="176" fontId="11" fillId="0" borderId="27" xfId="62" applyFont="1" applyBorder="1">
      <alignment/>
      <protection/>
    </xf>
    <xf numFmtId="0" fontId="0" fillId="0" borderId="28" xfId="62" applyNumberFormat="1" applyBorder="1">
      <alignment/>
      <protection/>
    </xf>
    <xf numFmtId="1" fontId="0" fillId="0" borderId="13" xfId="62" applyNumberFormat="1" applyBorder="1">
      <alignment/>
      <protection/>
    </xf>
    <xf numFmtId="1" fontId="0" fillId="0" borderId="14" xfId="62" applyNumberFormat="1" applyBorder="1">
      <alignment/>
      <protection/>
    </xf>
    <xf numFmtId="1" fontId="0" fillId="0" borderId="15" xfId="62" applyNumberFormat="1" applyBorder="1">
      <alignment/>
      <protection/>
    </xf>
    <xf numFmtId="1" fontId="0" fillId="0" borderId="25" xfId="62" applyNumberFormat="1" applyBorder="1">
      <alignment/>
      <protection/>
    </xf>
    <xf numFmtId="1" fontId="0" fillId="0" borderId="26" xfId="62" applyNumberFormat="1" applyBorder="1">
      <alignment/>
      <protection/>
    </xf>
    <xf numFmtId="1" fontId="0" fillId="0" borderId="27" xfId="62" applyNumberFormat="1" applyBorder="1">
      <alignment/>
      <protection/>
    </xf>
    <xf numFmtId="176" fontId="0" fillId="0" borderId="0" xfId="62" applyAlignment="1">
      <alignment horizontal="right"/>
      <protection/>
    </xf>
    <xf numFmtId="176" fontId="11" fillId="0" borderId="0" xfId="0" applyNumberFormat="1" applyFont="1" applyAlignment="1">
      <alignment/>
    </xf>
    <xf numFmtId="20" fontId="11" fillId="0" borderId="0" xfId="0" applyNumberFormat="1" applyFont="1" applyAlignment="1">
      <alignment horizontal="center"/>
    </xf>
    <xf numFmtId="0" fontId="11" fillId="0" borderId="12" xfId="0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28" xfId="0" applyFont="1" applyBorder="1" applyAlignment="1">
      <alignment/>
    </xf>
    <xf numFmtId="176" fontId="11" fillId="0" borderId="31" xfId="0" applyNumberFormat="1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32" xfId="0" applyFont="1" applyBorder="1" applyAlignment="1">
      <alignment/>
    </xf>
    <xf numFmtId="0" fontId="11" fillId="0" borderId="31" xfId="0" applyFont="1" applyBorder="1" applyAlignment="1">
      <alignment/>
    </xf>
    <xf numFmtId="176" fontId="12" fillId="0" borderId="0" xfId="62" applyFont="1" applyAlignment="1" quotePrefix="1">
      <alignment horizontal="left"/>
      <protection/>
    </xf>
    <xf numFmtId="0" fontId="12" fillId="0" borderId="0" xfId="62" applyNumberFormat="1" applyFont="1" applyAlignment="1">
      <alignment horizontal="left"/>
      <protection/>
    </xf>
    <xf numFmtId="176" fontId="12" fillId="0" borderId="0" xfId="61" applyFont="1" applyAlignment="1" quotePrefix="1">
      <alignment horizontal="left"/>
      <protection/>
    </xf>
    <xf numFmtId="0" fontId="12" fillId="0" borderId="0" xfId="61" applyNumberFormat="1" applyFont="1" applyAlignment="1">
      <alignment horizontal="left"/>
      <protection/>
    </xf>
    <xf numFmtId="176" fontId="12" fillId="0" borderId="0" xfId="63" applyFont="1" applyAlignment="1">
      <alignment horizontal="left"/>
      <protection/>
    </xf>
    <xf numFmtId="176" fontId="12" fillId="0" borderId="0" xfId="63" applyFont="1" applyAlignment="1" quotePrefix="1">
      <alignment horizontal="left"/>
      <protection/>
    </xf>
    <xf numFmtId="0" fontId="12" fillId="0" borderId="0" xfId="63" applyNumberFormat="1" applyFont="1" applyAlignment="1">
      <alignment horizontal="left"/>
      <protection/>
    </xf>
    <xf numFmtId="176" fontId="14" fillId="33" borderId="33" xfId="63" applyFont="1" applyFill="1" applyBorder="1" applyAlignment="1">
      <alignment horizontal="distributed"/>
      <protection/>
    </xf>
    <xf numFmtId="176" fontId="15" fillId="33" borderId="33" xfId="63" applyFont="1" applyFill="1" applyBorder="1">
      <alignment/>
      <protection/>
    </xf>
    <xf numFmtId="176" fontId="15" fillId="33" borderId="34" xfId="63" applyFont="1" applyFill="1" applyBorder="1">
      <alignment/>
      <protection/>
    </xf>
    <xf numFmtId="176" fontId="15" fillId="33" borderId="35" xfId="63" applyFont="1" applyFill="1" applyBorder="1">
      <alignment/>
      <protection/>
    </xf>
    <xf numFmtId="176" fontId="7" fillId="34" borderId="10" xfId="63" applyFont="1" applyFill="1" applyBorder="1" applyAlignment="1">
      <alignment horizontal="distributed"/>
      <protection/>
    </xf>
    <xf numFmtId="176" fontId="16" fillId="34" borderId="10" xfId="63" applyFont="1" applyFill="1" applyBorder="1">
      <alignment/>
      <protection/>
    </xf>
    <xf numFmtId="176" fontId="16" fillId="34" borderId="11" xfId="63" applyFont="1" applyFill="1" applyBorder="1">
      <alignment/>
      <protection/>
    </xf>
    <xf numFmtId="176" fontId="16" fillId="34" borderId="12" xfId="63" applyFont="1" applyFill="1" applyBorder="1">
      <alignment/>
      <protection/>
    </xf>
    <xf numFmtId="176" fontId="17" fillId="34" borderId="10" xfId="61" applyFont="1" applyFill="1" applyBorder="1">
      <alignment/>
      <protection/>
    </xf>
    <xf numFmtId="176" fontId="17" fillId="34" borderId="11" xfId="61" applyFont="1" applyFill="1" applyBorder="1">
      <alignment/>
      <protection/>
    </xf>
    <xf numFmtId="176" fontId="17" fillId="34" borderId="12" xfId="61" applyFont="1" applyFill="1" applyBorder="1">
      <alignment/>
      <protection/>
    </xf>
    <xf numFmtId="176" fontId="15" fillId="33" borderId="16" xfId="61" applyFont="1" applyFill="1" applyBorder="1">
      <alignment/>
      <protection/>
    </xf>
    <xf numFmtId="176" fontId="15" fillId="33" borderId="17" xfId="61" applyFont="1" applyFill="1" applyBorder="1">
      <alignment/>
      <protection/>
    </xf>
    <xf numFmtId="176" fontId="15" fillId="33" borderId="18" xfId="61" applyFont="1" applyFill="1" applyBorder="1">
      <alignment/>
      <protection/>
    </xf>
    <xf numFmtId="176" fontId="17" fillId="34" borderId="10" xfId="62" applyFont="1" applyFill="1" applyBorder="1">
      <alignment/>
      <protection/>
    </xf>
    <xf numFmtId="176" fontId="17" fillId="34" borderId="11" xfId="62" applyFont="1" applyFill="1" applyBorder="1">
      <alignment/>
      <protection/>
    </xf>
    <xf numFmtId="176" fontId="17" fillId="34" borderId="12" xfId="62" applyFont="1" applyFill="1" applyBorder="1">
      <alignment/>
      <protection/>
    </xf>
    <xf numFmtId="176" fontId="15" fillId="33" borderId="33" xfId="62" applyFont="1" applyFill="1" applyBorder="1">
      <alignment/>
      <protection/>
    </xf>
    <xf numFmtId="176" fontId="15" fillId="33" borderId="34" xfId="62" applyFont="1" applyFill="1" applyBorder="1">
      <alignment/>
      <protection/>
    </xf>
    <xf numFmtId="176" fontId="15" fillId="33" borderId="35" xfId="62" applyFont="1" applyFill="1" applyBorder="1">
      <alignment/>
      <protection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Continuous"/>
    </xf>
    <xf numFmtId="0" fontId="5" fillId="0" borderId="36" xfId="0" applyFont="1" applyBorder="1" applyAlignment="1">
      <alignment horizontal="centerContinuous"/>
    </xf>
    <xf numFmtId="0" fontId="5" fillId="0" borderId="28" xfId="0" applyFont="1" applyBorder="1" applyAlignment="1">
      <alignment horizontal="centerContinuous"/>
    </xf>
    <xf numFmtId="0" fontId="5" fillId="0" borderId="31" xfId="0" applyFont="1" applyBorder="1" applyAlignment="1">
      <alignment horizontal="centerContinuous"/>
    </xf>
    <xf numFmtId="0" fontId="5" fillId="0" borderId="25" xfId="0" applyFont="1" applyBorder="1" applyAlignment="1">
      <alignment horizontal="centerContinuous"/>
    </xf>
    <xf numFmtId="0" fontId="5" fillId="0" borderId="37" xfId="0" applyFont="1" applyBorder="1" applyAlignment="1">
      <alignment horizontal="centerContinuous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13" fillId="0" borderId="12" xfId="0" applyFont="1" applyBorder="1" applyAlignment="1">
      <alignment horizontal="center"/>
    </xf>
    <xf numFmtId="176" fontId="5" fillId="0" borderId="0" xfId="0" applyNumberFormat="1" applyFont="1" applyAlignment="1">
      <alignment/>
    </xf>
    <xf numFmtId="176" fontId="5" fillId="0" borderId="31" xfId="0" applyNumberFormat="1" applyFont="1" applyBorder="1" applyAlignment="1">
      <alignment/>
    </xf>
    <xf numFmtId="20" fontId="11" fillId="0" borderId="31" xfId="0" applyNumberFormat="1" applyFont="1" applyBorder="1" applyAlignment="1">
      <alignment horizontal="center"/>
    </xf>
    <xf numFmtId="0" fontId="8" fillId="0" borderId="31" xfId="0" applyFont="1" applyBorder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176" fontId="11" fillId="34" borderId="0" xfId="0" applyNumberFormat="1" applyFont="1" applyFill="1" applyAlignment="1">
      <alignment/>
    </xf>
    <xf numFmtId="0" fontId="11" fillId="35" borderId="0" xfId="0" applyFont="1" applyFill="1" applyAlignment="1">
      <alignment/>
    </xf>
    <xf numFmtId="0" fontId="5" fillId="35" borderId="37" xfId="0" applyFont="1" applyFill="1" applyBorder="1" applyAlignment="1">
      <alignment horizontal="center"/>
    </xf>
    <xf numFmtId="176" fontId="11" fillId="34" borderId="37" xfId="0" applyNumberFormat="1" applyFont="1" applyFill="1" applyBorder="1" applyAlignment="1">
      <alignment/>
    </xf>
    <xf numFmtId="176" fontId="11" fillId="0" borderId="37" xfId="0" applyNumberFormat="1" applyFont="1" applyBorder="1" applyAlignment="1">
      <alignment/>
    </xf>
    <xf numFmtId="0" fontId="11" fillId="0" borderId="37" xfId="0" applyFont="1" applyBorder="1" applyAlignment="1">
      <alignment horizontal="center"/>
    </xf>
    <xf numFmtId="0" fontId="8" fillId="0" borderId="37" xfId="0" applyFont="1" applyBorder="1" applyAlignment="1">
      <alignment/>
    </xf>
    <xf numFmtId="0" fontId="18" fillId="36" borderId="36" xfId="0" applyFont="1" applyFill="1" applyBorder="1" applyAlignment="1">
      <alignment/>
    </xf>
    <xf numFmtId="0" fontId="19" fillId="36" borderId="36" xfId="0" applyFont="1" applyFill="1" applyBorder="1" applyAlignment="1">
      <alignment horizontal="center"/>
    </xf>
    <xf numFmtId="0" fontId="11" fillId="35" borderId="31" xfId="0" applyFont="1" applyFill="1" applyBorder="1" applyAlignment="1">
      <alignment/>
    </xf>
    <xf numFmtId="176" fontId="11" fillId="34" borderId="31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18" fillId="36" borderId="36" xfId="0" applyFont="1" applyFill="1" applyBorder="1" applyAlignment="1">
      <alignment horizontal="center"/>
    </xf>
    <xf numFmtId="176" fontId="22" fillId="37" borderId="10" xfId="61" applyFont="1" applyFill="1" applyBorder="1">
      <alignment/>
      <protection/>
    </xf>
    <xf numFmtId="176" fontId="22" fillId="37" borderId="11" xfId="61" applyFont="1" applyFill="1" applyBorder="1">
      <alignment/>
      <protection/>
    </xf>
    <xf numFmtId="176" fontId="22" fillId="37" borderId="12" xfId="61" applyFont="1" applyFill="1" applyBorder="1">
      <alignment/>
      <protection/>
    </xf>
    <xf numFmtId="176" fontId="7" fillId="34" borderId="10" xfId="61" applyFont="1" applyFill="1" applyBorder="1" applyAlignment="1">
      <alignment horizontal="distributed"/>
      <protection/>
    </xf>
    <xf numFmtId="176" fontId="14" fillId="37" borderId="10" xfId="61" applyFont="1" applyFill="1" applyBorder="1" applyAlignment="1">
      <alignment horizontal="distributed"/>
      <protection/>
    </xf>
    <xf numFmtId="176" fontId="0" fillId="0" borderId="19" xfId="61" applyBorder="1" applyAlignment="1">
      <alignment horizontal="distributed"/>
      <protection/>
    </xf>
    <xf numFmtId="176" fontId="0" fillId="0" borderId="22" xfId="61" applyBorder="1" applyAlignment="1">
      <alignment horizontal="distributed"/>
      <protection/>
    </xf>
    <xf numFmtId="176" fontId="0" fillId="0" borderId="25" xfId="61" applyBorder="1" applyAlignment="1">
      <alignment horizontal="distributed"/>
      <protection/>
    </xf>
    <xf numFmtId="176" fontId="0" fillId="0" borderId="13" xfId="61" applyBorder="1" applyAlignment="1">
      <alignment horizontal="distributed"/>
      <protection/>
    </xf>
    <xf numFmtId="176" fontId="0" fillId="0" borderId="28" xfId="61" applyBorder="1" applyAlignment="1">
      <alignment horizontal="distributed"/>
      <protection/>
    </xf>
    <xf numFmtId="176" fontId="14" fillId="33" borderId="16" xfId="61" applyFont="1" applyFill="1" applyBorder="1" applyAlignment="1">
      <alignment horizontal="distributed"/>
      <protection/>
    </xf>
    <xf numFmtId="176" fontId="22" fillId="33" borderId="10" xfId="62" applyFont="1" applyFill="1" applyBorder="1">
      <alignment/>
      <protection/>
    </xf>
    <xf numFmtId="176" fontId="22" fillId="33" borderId="11" xfId="62" applyFont="1" applyFill="1" applyBorder="1">
      <alignment/>
      <protection/>
    </xf>
    <xf numFmtId="176" fontId="22" fillId="33" borderId="12" xfId="62" applyFont="1" applyFill="1" applyBorder="1">
      <alignment/>
      <protection/>
    </xf>
    <xf numFmtId="176" fontId="7" fillId="34" borderId="10" xfId="62" applyFont="1" applyFill="1" applyBorder="1" applyAlignment="1">
      <alignment horizontal="distributed"/>
      <protection/>
    </xf>
    <xf numFmtId="176" fontId="14" fillId="33" borderId="10" xfId="62" applyFont="1" applyFill="1" applyBorder="1" applyAlignment="1">
      <alignment horizontal="distributed"/>
      <protection/>
    </xf>
    <xf numFmtId="176" fontId="0" fillId="0" borderId="19" xfId="62" applyBorder="1" applyAlignment="1">
      <alignment horizontal="distributed"/>
      <protection/>
    </xf>
    <xf numFmtId="176" fontId="0" fillId="0" borderId="22" xfId="62" applyBorder="1" applyAlignment="1">
      <alignment horizontal="distributed"/>
      <protection/>
    </xf>
    <xf numFmtId="176" fontId="0" fillId="0" borderId="25" xfId="62" applyBorder="1" applyAlignment="1">
      <alignment horizontal="distributed"/>
      <protection/>
    </xf>
    <xf numFmtId="176" fontId="0" fillId="0" borderId="13" xfId="62" applyBorder="1" applyAlignment="1">
      <alignment horizontal="distributed"/>
      <protection/>
    </xf>
    <xf numFmtId="176" fontId="14" fillId="33" borderId="33" xfId="62" applyFont="1" applyFill="1" applyBorder="1" applyAlignment="1">
      <alignment horizontal="distributed"/>
      <protection/>
    </xf>
    <xf numFmtId="179" fontId="11" fillId="0" borderId="0" xfId="0" applyNumberFormat="1" applyFont="1" applyAlignment="1">
      <alignment horizontal="center"/>
    </xf>
    <xf numFmtId="179" fontId="11" fillId="0" borderId="31" xfId="0" applyNumberFormat="1" applyFont="1" applyBorder="1" applyAlignment="1">
      <alignment horizontal="center"/>
    </xf>
    <xf numFmtId="178" fontId="11" fillId="0" borderId="0" xfId="0" applyNumberFormat="1" applyFont="1" applyAlignment="1">
      <alignment/>
    </xf>
    <xf numFmtId="176" fontId="25" fillId="0" borderId="0" xfId="60" applyNumberFormat="1" applyFont="1" applyAlignment="1">
      <alignment shrinkToFit="1"/>
    </xf>
    <xf numFmtId="0" fontId="25" fillId="0" borderId="0" xfId="60" applyFont="1" applyAlignment="1">
      <alignment shrinkToFit="1"/>
    </xf>
    <xf numFmtId="176" fontId="25" fillId="0" borderId="38" xfId="60" applyNumberFormat="1" applyFont="1" applyBorder="1" applyAlignment="1">
      <alignment shrinkToFit="1"/>
    </xf>
    <xf numFmtId="176" fontId="24" fillId="0" borderId="38" xfId="60" applyNumberFormat="1" applyFont="1" applyBorder="1" applyAlignment="1">
      <alignment shrinkToFit="1"/>
    </xf>
    <xf numFmtId="176" fontId="24" fillId="0" borderId="0" xfId="60" applyNumberFormat="1" applyFont="1" applyAlignment="1">
      <alignment shrinkToFit="1"/>
    </xf>
    <xf numFmtId="20" fontId="24" fillId="0" borderId="0" xfId="60" applyNumberFormat="1" applyFont="1" applyAlignment="1">
      <alignment horizontal="center" shrinkToFit="1"/>
    </xf>
    <xf numFmtId="20" fontId="24" fillId="0" borderId="38" xfId="60" applyNumberFormat="1" applyFont="1" applyBorder="1" applyAlignment="1">
      <alignment horizontal="center" shrinkToFit="1"/>
    </xf>
    <xf numFmtId="179" fontId="24" fillId="0" borderId="0" xfId="60" applyNumberFormat="1" applyFont="1" applyAlignment="1">
      <alignment horizontal="center" shrinkToFit="1"/>
    </xf>
    <xf numFmtId="179" fontId="24" fillId="0" borderId="38" xfId="60" applyNumberFormat="1" applyFont="1" applyBorder="1" applyAlignment="1">
      <alignment horizontal="center" shrinkToFit="1"/>
    </xf>
    <xf numFmtId="178" fontId="24" fillId="0" borderId="0" xfId="60" applyNumberFormat="1" applyFont="1" applyAlignment="1">
      <alignment shrinkToFit="1"/>
    </xf>
    <xf numFmtId="20" fontId="24" fillId="0" borderId="0" xfId="60" applyNumberFormat="1" applyFont="1" applyAlignment="1">
      <alignment shrinkToFit="1"/>
    </xf>
    <xf numFmtId="178" fontId="24" fillId="0" borderId="39" xfId="60" applyNumberFormat="1" applyFont="1" applyBorder="1" applyAlignment="1">
      <alignment shrinkToFit="1"/>
    </xf>
    <xf numFmtId="20" fontId="24" fillId="0" borderId="39" xfId="60" applyNumberFormat="1" applyFont="1" applyBorder="1" applyAlignment="1">
      <alignment shrinkToFit="1"/>
    </xf>
    <xf numFmtId="0" fontId="11" fillId="0" borderId="29" xfId="0" applyFont="1" applyFill="1" applyBorder="1" applyAlignment="1">
      <alignment/>
    </xf>
    <xf numFmtId="20" fontId="11" fillId="0" borderId="30" xfId="0" applyNumberFormat="1" applyFont="1" applyFill="1" applyBorder="1" applyAlignment="1">
      <alignment/>
    </xf>
    <xf numFmtId="0" fontId="11" fillId="0" borderId="26" xfId="0" applyFont="1" applyFill="1" applyBorder="1" applyAlignment="1">
      <alignment/>
    </xf>
    <xf numFmtId="0" fontId="11" fillId="0" borderId="2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179" fontId="24" fillId="0" borderId="30" xfId="60" applyNumberFormat="1" applyFont="1" applyFill="1" applyBorder="1" applyAlignment="1">
      <alignment horizontal="center" shrinkToFit="1"/>
    </xf>
    <xf numFmtId="0" fontId="11" fillId="0" borderId="0" xfId="0" applyFont="1" applyBorder="1" applyAlignment="1">
      <alignment/>
    </xf>
    <xf numFmtId="20" fontId="11" fillId="0" borderId="30" xfId="0" applyNumberFormat="1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20" fontId="24" fillId="0" borderId="30" xfId="60" applyNumberFormat="1" applyFont="1" applyFill="1" applyBorder="1" applyAlignment="1">
      <alignment horizontal="center" shrinkToFit="1"/>
    </xf>
    <xf numFmtId="179" fontId="11" fillId="0" borderId="30" xfId="0" applyNumberFormat="1" applyFont="1" applyFill="1" applyBorder="1" applyAlignment="1">
      <alignment horizontal="center"/>
    </xf>
    <xf numFmtId="0" fontId="8" fillId="0" borderId="26" xfId="0" applyFont="1" applyFill="1" applyBorder="1" applyAlignment="1">
      <alignment/>
    </xf>
    <xf numFmtId="20" fontId="11" fillId="0" borderId="27" xfId="0" applyNumberFormat="1" applyFont="1" applyFill="1" applyBorder="1" applyAlignment="1">
      <alignment horizontal="center"/>
    </xf>
    <xf numFmtId="20" fontId="24" fillId="0" borderId="30" xfId="60" applyNumberFormat="1" applyFont="1" applyFill="1" applyBorder="1" applyAlignment="1">
      <alignment shrinkToFit="1"/>
    </xf>
    <xf numFmtId="20" fontId="24" fillId="0" borderId="27" xfId="60" applyNumberFormat="1" applyFont="1" applyFill="1" applyBorder="1" applyAlignment="1">
      <alignment horizontal="center" shrinkToFit="1"/>
    </xf>
    <xf numFmtId="0" fontId="11" fillId="0" borderId="30" xfId="0" applyFont="1" applyFill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最高気温" xfId="61"/>
    <cellStyle name="標準_最低気温" xfId="62"/>
    <cellStyle name="標準_平均気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371475</xdr:colOff>
      <xdr:row>0</xdr:row>
      <xdr:rowOff>228600</xdr:rowOff>
    </xdr:from>
    <xdr:to>
      <xdr:col>1</xdr:col>
      <xdr:colOff>47625</xdr:colOff>
      <xdr:row>1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71475" y="228600"/>
          <a:ext cx="19050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1</xdr:row>
      <xdr:rowOff>0</xdr:rowOff>
    </xdr:from>
    <xdr:to>
      <xdr:col>0</xdr:col>
      <xdr:colOff>504825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28600"/>
          <a:ext cx="180975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352425</xdr:colOff>
      <xdr:row>1</xdr:row>
      <xdr:rowOff>0</xdr:rowOff>
    </xdr:from>
    <xdr:to>
      <xdr:col>1</xdr:col>
      <xdr:colOff>19050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52425" y="228600"/>
          <a:ext cx="180975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9525</xdr:colOff>
      <xdr:row>1</xdr:row>
      <xdr:rowOff>104775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191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3</xdr:row>
      <xdr:rowOff>209550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191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286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361950</xdr:colOff>
      <xdr:row>0</xdr:row>
      <xdr:rowOff>228600</xdr:rowOff>
    </xdr:from>
    <xdr:to>
      <xdr:col>1</xdr:col>
      <xdr:colOff>28575</xdr:colOff>
      <xdr:row>1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61950" y="228600"/>
          <a:ext cx="180975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1</xdr:row>
      <xdr:rowOff>0</xdr:rowOff>
    </xdr:from>
    <xdr:to>
      <xdr:col>1</xdr:col>
      <xdr:colOff>9525</xdr:colOff>
      <xdr:row>1</xdr:row>
      <xdr:rowOff>104775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28600"/>
          <a:ext cx="190500" cy="1047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1</xdr:row>
      <xdr:rowOff>0</xdr:rowOff>
    </xdr:from>
    <xdr:to>
      <xdr:col>1</xdr:col>
      <xdr:colOff>9525</xdr:colOff>
      <xdr:row>1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28600"/>
          <a:ext cx="19050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1</xdr:row>
      <xdr:rowOff>0</xdr:rowOff>
    </xdr:from>
    <xdr:to>
      <xdr:col>1</xdr:col>
      <xdr:colOff>9525</xdr:colOff>
      <xdr:row>1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28600"/>
          <a:ext cx="19050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63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209550</xdr:rowOff>
    </xdr:from>
    <xdr:to>
      <xdr:col>1</xdr:col>
      <xdr:colOff>9525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09550"/>
          <a:ext cx="19050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</xdr:row>
      <xdr:rowOff>0</xdr:rowOff>
    </xdr:from>
    <xdr:to>
      <xdr:col>1</xdr:col>
      <xdr:colOff>19050</xdr:colOff>
      <xdr:row>1</xdr:row>
      <xdr:rowOff>114300</xdr:rowOff>
    </xdr:to>
    <xdr:sp>
      <xdr:nvSpPr>
        <xdr:cNvPr id="1" name="テキスト 3"/>
        <xdr:cNvSpPr txBox="1">
          <a:spLocks noChangeArrowheads="1"/>
        </xdr:cNvSpPr>
      </xdr:nvSpPr>
      <xdr:spPr>
        <a:xfrm>
          <a:off x="352425" y="228600"/>
          <a:ext cx="180975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238125"/>
          <a:ext cx="514350" cy="142875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1</xdr:row>
      <xdr:rowOff>0</xdr:rowOff>
    </xdr:from>
    <xdr:to>
      <xdr:col>1</xdr:col>
      <xdr:colOff>9525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28600"/>
          <a:ext cx="19050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1</xdr:row>
      <xdr:rowOff>0</xdr:rowOff>
    </xdr:from>
    <xdr:to>
      <xdr:col>1</xdr:col>
      <xdr:colOff>9525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28600"/>
          <a:ext cx="19050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E48"/>
  <sheetViews>
    <sheetView showGridLines="0" tabSelected="1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3.75390625" style="0" hidden="1" customWidth="1"/>
    <col min="30" max="31" width="6.25390625" style="0" customWidth="1"/>
    <col min="32" max="32" width="2.75390625" style="0" customWidth="1"/>
  </cols>
  <sheetData>
    <row r="1" spans="2:30" ht="18" customHeight="1">
      <c r="B1" s="166" t="s">
        <v>0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Z1" s="178">
        <v>2021</v>
      </c>
      <c r="AA1" t="s">
        <v>1</v>
      </c>
      <c r="AB1" s="179">
        <v>1</v>
      </c>
      <c r="AC1" s="165"/>
      <c r="AD1" t="s">
        <v>2</v>
      </c>
    </row>
    <row r="2" spans="1:31" ht="12" customHeight="1">
      <c r="A2" s="174" t="s">
        <v>3</v>
      </c>
      <c r="B2" s="175">
        <v>1</v>
      </c>
      <c r="C2" s="175">
        <v>2</v>
      </c>
      <c r="D2" s="175">
        <v>3</v>
      </c>
      <c r="E2" s="175">
        <v>4</v>
      </c>
      <c r="F2" s="175">
        <v>5</v>
      </c>
      <c r="G2" s="175">
        <v>6</v>
      </c>
      <c r="H2" s="175">
        <v>7</v>
      </c>
      <c r="I2" s="175">
        <v>8</v>
      </c>
      <c r="J2" s="175">
        <v>9</v>
      </c>
      <c r="K2" s="175">
        <v>10</v>
      </c>
      <c r="L2" s="175">
        <v>11</v>
      </c>
      <c r="M2" s="175">
        <v>12</v>
      </c>
      <c r="N2" s="175">
        <v>13</v>
      </c>
      <c r="O2" s="175">
        <v>14</v>
      </c>
      <c r="P2" s="175">
        <v>15</v>
      </c>
      <c r="Q2" s="175">
        <v>16</v>
      </c>
      <c r="R2" s="175">
        <v>17</v>
      </c>
      <c r="S2" s="175">
        <v>18</v>
      </c>
      <c r="T2" s="175">
        <v>19</v>
      </c>
      <c r="U2" s="175">
        <v>20</v>
      </c>
      <c r="V2" s="175">
        <v>21</v>
      </c>
      <c r="W2" s="175">
        <v>22</v>
      </c>
      <c r="X2" s="175">
        <v>23</v>
      </c>
      <c r="Y2" s="175">
        <v>24</v>
      </c>
      <c r="Z2" s="180" t="s">
        <v>4</v>
      </c>
      <c r="AA2" s="180" t="s">
        <v>5</v>
      </c>
      <c r="AB2" s="174" t="s">
        <v>6</v>
      </c>
      <c r="AC2" s="180" t="s">
        <v>3</v>
      </c>
      <c r="AD2" s="180" t="s">
        <v>7</v>
      </c>
      <c r="AE2" s="174" t="s">
        <v>8</v>
      </c>
    </row>
    <row r="3" spans="1:31" ht="11.25" customHeight="1">
      <c r="A3" s="168">
        <v>1</v>
      </c>
      <c r="B3" s="205">
        <v>-1.9</v>
      </c>
      <c r="C3" s="205">
        <v>-2.1</v>
      </c>
      <c r="D3" s="205">
        <v>0.6</v>
      </c>
      <c r="E3" s="205">
        <v>0.4</v>
      </c>
      <c r="F3" s="205">
        <v>0.4</v>
      </c>
      <c r="G3" s="205">
        <v>0.4</v>
      </c>
      <c r="H3" s="205">
        <v>0.8</v>
      </c>
      <c r="I3" s="205">
        <v>3</v>
      </c>
      <c r="J3" s="205">
        <v>5.4</v>
      </c>
      <c r="K3" s="205">
        <v>6</v>
      </c>
      <c r="L3" s="205">
        <v>6.7</v>
      </c>
      <c r="M3" s="205">
        <v>7.2</v>
      </c>
      <c r="N3" s="205">
        <v>5.8</v>
      </c>
      <c r="O3" s="205">
        <v>7.3</v>
      </c>
      <c r="P3" s="205">
        <v>7.9</v>
      </c>
      <c r="Q3" s="205">
        <v>6.2</v>
      </c>
      <c r="R3" s="205">
        <v>2.7</v>
      </c>
      <c r="S3" s="205">
        <v>1.8</v>
      </c>
      <c r="T3" s="205">
        <v>1.6</v>
      </c>
      <c r="U3" s="205">
        <v>0.9</v>
      </c>
      <c r="V3" s="205">
        <v>1</v>
      </c>
      <c r="W3" s="205">
        <v>0.7</v>
      </c>
      <c r="X3" s="205">
        <v>-0.1</v>
      </c>
      <c r="Y3" s="205">
        <v>-0.3</v>
      </c>
      <c r="Z3" s="167">
        <f>AVERAGE(B3:Y3)</f>
        <v>2.6</v>
      </c>
      <c r="AA3" s="209">
        <v>8.1</v>
      </c>
      <c r="AB3" s="210" t="s">
        <v>88</v>
      </c>
      <c r="AC3" s="1">
        <v>1</v>
      </c>
      <c r="AD3" s="209">
        <v>-2.7</v>
      </c>
      <c r="AE3" s="212" t="s">
        <v>106</v>
      </c>
    </row>
    <row r="4" spans="1:31" ht="11.25" customHeight="1">
      <c r="A4" s="168">
        <v>2</v>
      </c>
      <c r="B4" s="205">
        <v>-0.1</v>
      </c>
      <c r="C4" s="205">
        <v>0.2</v>
      </c>
      <c r="D4" s="205">
        <v>-0.6</v>
      </c>
      <c r="E4" s="205">
        <v>-1.1</v>
      </c>
      <c r="F4" s="205">
        <v>-0.6</v>
      </c>
      <c r="G4" s="205">
        <v>-0.8</v>
      </c>
      <c r="H4" s="205">
        <v>-0.7</v>
      </c>
      <c r="I4" s="205">
        <v>1.5</v>
      </c>
      <c r="J4" s="205">
        <v>4.6</v>
      </c>
      <c r="K4" s="205">
        <v>5.3</v>
      </c>
      <c r="L4" s="205">
        <v>6.2</v>
      </c>
      <c r="M4" s="205">
        <v>5.8</v>
      </c>
      <c r="N4" s="205">
        <v>5.7</v>
      </c>
      <c r="O4" s="205">
        <v>6.6</v>
      </c>
      <c r="P4" s="205">
        <v>4.2</v>
      </c>
      <c r="Q4" s="205">
        <v>3</v>
      </c>
      <c r="R4" s="205">
        <v>1.7</v>
      </c>
      <c r="S4" s="206">
        <v>1.8</v>
      </c>
      <c r="T4" s="205">
        <v>1.6</v>
      </c>
      <c r="U4" s="205">
        <v>2.1</v>
      </c>
      <c r="V4" s="205">
        <v>1.8</v>
      </c>
      <c r="W4" s="205">
        <v>1.2</v>
      </c>
      <c r="X4" s="205">
        <v>-0.8</v>
      </c>
      <c r="Y4" s="205">
        <v>-1</v>
      </c>
      <c r="Z4" s="167">
        <f aca="true" t="shared" si="0" ref="Z4:Z19">AVERAGE(B4:Y4)</f>
        <v>1.9833333333333336</v>
      </c>
      <c r="AA4" s="209">
        <v>7.3</v>
      </c>
      <c r="AB4" s="210" t="s">
        <v>89</v>
      </c>
      <c r="AC4" s="1">
        <v>2</v>
      </c>
      <c r="AD4" s="209">
        <v>-1.3</v>
      </c>
      <c r="AE4" s="212" t="s">
        <v>61</v>
      </c>
    </row>
    <row r="5" spans="1:31" ht="11.25" customHeight="1">
      <c r="A5" s="168">
        <v>3</v>
      </c>
      <c r="B5" s="205">
        <v>-1.3</v>
      </c>
      <c r="C5" s="205">
        <v>-1.8</v>
      </c>
      <c r="D5" s="205">
        <v>-1.6</v>
      </c>
      <c r="E5" s="205">
        <v>-1.4</v>
      </c>
      <c r="F5" s="205">
        <v>-2.3</v>
      </c>
      <c r="G5" s="205">
        <v>-1.8</v>
      </c>
      <c r="H5" s="205">
        <v>-1.8</v>
      </c>
      <c r="I5" s="205">
        <v>1.1</v>
      </c>
      <c r="J5" s="205">
        <v>3.7</v>
      </c>
      <c r="K5" s="205">
        <v>5.9</v>
      </c>
      <c r="L5" s="205">
        <v>6.1</v>
      </c>
      <c r="M5" s="205">
        <v>5.5</v>
      </c>
      <c r="N5" s="205">
        <v>5.3</v>
      </c>
      <c r="O5" s="205">
        <v>5.5</v>
      </c>
      <c r="P5" s="205">
        <v>6</v>
      </c>
      <c r="Q5" s="205">
        <v>5.2</v>
      </c>
      <c r="R5" s="205">
        <v>2.2</v>
      </c>
      <c r="S5" s="205">
        <v>1.5</v>
      </c>
      <c r="T5" s="205">
        <v>0.9</v>
      </c>
      <c r="U5" s="205">
        <v>0.9</v>
      </c>
      <c r="V5" s="205">
        <v>0.9</v>
      </c>
      <c r="W5" s="205">
        <v>1.3</v>
      </c>
      <c r="X5" s="205">
        <v>1.7</v>
      </c>
      <c r="Y5" s="205">
        <v>1.8</v>
      </c>
      <c r="Z5" s="167">
        <f t="shared" si="0"/>
        <v>1.8125</v>
      </c>
      <c r="AA5" s="209">
        <v>6.4</v>
      </c>
      <c r="AB5" s="210" t="s">
        <v>65</v>
      </c>
      <c r="AC5" s="1">
        <v>3</v>
      </c>
      <c r="AD5" s="209">
        <v>-2.7</v>
      </c>
      <c r="AE5" s="212" t="s">
        <v>107</v>
      </c>
    </row>
    <row r="6" spans="1:31" ht="11.25" customHeight="1">
      <c r="A6" s="168">
        <v>4</v>
      </c>
      <c r="B6" s="205">
        <v>2</v>
      </c>
      <c r="C6" s="205">
        <v>1.4</v>
      </c>
      <c r="D6" s="205">
        <v>2.5</v>
      </c>
      <c r="E6" s="205">
        <v>4.4</v>
      </c>
      <c r="F6" s="205">
        <v>4.5</v>
      </c>
      <c r="G6" s="205">
        <v>5.2</v>
      </c>
      <c r="H6" s="205">
        <v>4.7</v>
      </c>
      <c r="I6" s="205">
        <v>5.5</v>
      </c>
      <c r="J6" s="205">
        <v>6.9</v>
      </c>
      <c r="K6" s="205">
        <v>8.8</v>
      </c>
      <c r="L6" s="205">
        <v>8.7</v>
      </c>
      <c r="M6" s="205">
        <v>11.3</v>
      </c>
      <c r="N6" s="205">
        <v>12.1</v>
      </c>
      <c r="O6" s="205">
        <v>12</v>
      </c>
      <c r="P6" s="205">
        <v>11.6</v>
      </c>
      <c r="Q6" s="205">
        <v>9.7</v>
      </c>
      <c r="R6" s="205">
        <v>7.9</v>
      </c>
      <c r="S6" s="205">
        <v>6.6</v>
      </c>
      <c r="T6" s="205">
        <v>5.6</v>
      </c>
      <c r="U6" s="205">
        <v>5.7</v>
      </c>
      <c r="V6" s="205">
        <v>7.2</v>
      </c>
      <c r="W6" s="205">
        <v>6.1</v>
      </c>
      <c r="X6" s="205">
        <v>5.7</v>
      </c>
      <c r="Y6" s="205">
        <v>4.3</v>
      </c>
      <c r="Z6" s="167">
        <f t="shared" si="0"/>
        <v>6.683333333333333</v>
      </c>
      <c r="AA6" s="209">
        <v>12.4</v>
      </c>
      <c r="AB6" s="210" t="s">
        <v>85</v>
      </c>
      <c r="AC6" s="1">
        <v>4</v>
      </c>
      <c r="AD6" s="209">
        <v>0.9</v>
      </c>
      <c r="AE6" s="212" t="s">
        <v>108</v>
      </c>
    </row>
    <row r="7" spans="1:31" ht="11.25" customHeight="1">
      <c r="A7" s="168">
        <v>5</v>
      </c>
      <c r="B7" s="205">
        <v>3.5</v>
      </c>
      <c r="C7" s="205">
        <v>2.8</v>
      </c>
      <c r="D7" s="205">
        <v>2.3</v>
      </c>
      <c r="E7" s="205">
        <v>2.5</v>
      </c>
      <c r="F7" s="205">
        <v>3.5</v>
      </c>
      <c r="G7" s="205">
        <v>3.4</v>
      </c>
      <c r="H7" s="205">
        <v>3.2</v>
      </c>
      <c r="I7" s="205">
        <v>3.2</v>
      </c>
      <c r="J7" s="205">
        <v>3.3</v>
      </c>
      <c r="K7" s="205">
        <v>3.9</v>
      </c>
      <c r="L7" s="205">
        <v>4.4</v>
      </c>
      <c r="M7" s="205">
        <v>4.8</v>
      </c>
      <c r="N7" s="205">
        <v>4.9</v>
      </c>
      <c r="O7" s="205">
        <v>5.4</v>
      </c>
      <c r="P7" s="205">
        <v>5.8</v>
      </c>
      <c r="Q7" s="205">
        <v>4.9</v>
      </c>
      <c r="R7" s="205">
        <v>3.4</v>
      </c>
      <c r="S7" s="205">
        <v>3.3</v>
      </c>
      <c r="T7" s="205">
        <v>2.8</v>
      </c>
      <c r="U7" s="205">
        <v>3</v>
      </c>
      <c r="V7" s="205">
        <v>3.6</v>
      </c>
      <c r="W7" s="205">
        <v>4</v>
      </c>
      <c r="X7" s="205">
        <v>3.2</v>
      </c>
      <c r="Y7" s="205">
        <v>3.5</v>
      </c>
      <c r="Z7" s="167">
        <f t="shared" si="0"/>
        <v>3.691666666666666</v>
      </c>
      <c r="AA7" s="209">
        <v>6</v>
      </c>
      <c r="AB7" s="210" t="s">
        <v>90</v>
      </c>
      <c r="AC7" s="1">
        <v>5</v>
      </c>
      <c r="AD7" s="209">
        <v>1.9</v>
      </c>
      <c r="AE7" s="212" t="s">
        <v>109</v>
      </c>
    </row>
    <row r="8" spans="1:31" ht="11.25" customHeight="1">
      <c r="A8" s="168">
        <v>6</v>
      </c>
      <c r="B8" s="205">
        <v>4.6</v>
      </c>
      <c r="C8" s="205">
        <v>4.3</v>
      </c>
      <c r="D8" s="205">
        <v>4</v>
      </c>
      <c r="E8" s="205">
        <v>2.8</v>
      </c>
      <c r="F8" s="205">
        <v>2.1</v>
      </c>
      <c r="G8" s="205">
        <v>1.4</v>
      </c>
      <c r="H8" s="205">
        <v>1.2</v>
      </c>
      <c r="I8" s="205">
        <v>1.5</v>
      </c>
      <c r="J8" s="205">
        <v>2.9</v>
      </c>
      <c r="K8" s="205">
        <v>4.4</v>
      </c>
      <c r="L8" s="205">
        <v>4.6</v>
      </c>
      <c r="M8" s="205">
        <v>5.3</v>
      </c>
      <c r="N8" s="205">
        <v>5</v>
      </c>
      <c r="O8" s="205">
        <v>4.9</v>
      </c>
      <c r="P8" s="205">
        <v>4.8</v>
      </c>
      <c r="Q8" s="205">
        <v>4.2</v>
      </c>
      <c r="R8" s="205">
        <v>3.3</v>
      </c>
      <c r="S8" s="205">
        <v>2.7</v>
      </c>
      <c r="T8" s="205">
        <v>2.8</v>
      </c>
      <c r="U8" s="205">
        <v>3</v>
      </c>
      <c r="V8" s="205">
        <v>3.2</v>
      </c>
      <c r="W8" s="205">
        <v>3.1</v>
      </c>
      <c r="X8" s="205">
        <v>2.8</v>
      </c>
      <c r="Y8" s="205">
        <v>3.2</v>
      </c>
      <c r="Z8" s="167">
        <f t="shared" si="0"/>
        <v>3.420833333333333</v>
      </c>
      <c r="AA8" s="209">
        <v>5.8</v>
      </c>
      <c r="AB8" s="210" t="s">
        <v>91</v>
      </c>
      <c r="AC8" s="1">
        <v>6</v>
      </c>
      <c r="AD8" s="209">
        <v>1.1</v>
      </c>
      <c r="AE8" s="212" t="s">
        <v>110</v>
      </c>
    </row>
    <row r="9" spans="1:31" ht="11.25" customHeight="1">
      <c r="A9" s="168">
        <v>7</v>
      </c>
      <c r="B9" s="205">
        <v>3.6</v>
      </c>
      <c r="C9" s="205">
        <v>3.5</v>
      </c>
      <c r="D9" s="205">
        <v>3.7</v>
      </c>
      <c r="E9" s="205">
        <v>3.8</v>
      </c>
      <c r="F9" s="205">
        <v>4.2</v>
      </c>
      <c r="G9" s="205">
        <v>4.8</v>
      </c>
      <c r="H9" s="205">
        <v>4.6</v>
      </c>
      <c r="I9" s="205">
        <v>4.4</v>
      </c>
      <c r="J9" s="205">
        <v>5.8</v>
      </c>
      <c r="K9" s="205">
        <v>7.7</v>
      </c>
      <c r="L9" s="205">
        <v>9.3</v>
      </c>
      <c r="M9" s="205">
        <v>9.9</v>
      </c>
      <c r="N9" s="205">
        <v>11</v>
      </c>
      <c r="O9" s="205">
        <v>11.3</v>
      </c>
      <c r="P9" s="205">
        <v>11.5</v>
      </c>
      <c r="Q9" s="205">
        <v>10.3</v>
      </c>
      <c r="R9" s="205">
        <v>9.2</v>
      </c>
      <c r="S9" s="205">
        <v>8.1</v>
      </c>
      <c r="T9" s="205">
        <v>4.9</v>
      </c>
      <c r="U9" s="205">
        <v>4.5</v>
      </c>
      <c r="V9" s="205">
        <v>3.7</v>
      </c>
      <c r="W9" s="205">
        <v>2.4</v>
      </c>
      <c r="X9" s="205">
        <v>1.3</v>
      </c>
      <c r="Y9" s="205">
        <v>0.9</v>
      </c>
      <c r="Z9" s="167">
        <f t="shared" si="0"/>
        <v>6.016666666666667</v>
      </c>
      <c r="AA9" s="209">
        <v>11.8</v>
      </c>
      <c r="AB9" s="210" t="s">
        <v>69</v>
      </c>
      <c r="AC9" s="1">
        <v>7</v>
      </c>
      <c r="AD9" s="209">
        <v>0.8</v>
      </c>
      <c r="AE9" s="212" t="s">
        <v>58</v>
      </c>
    </row>
    <row r="10" spans="1:31" ht="11.25" customHeight="1">
      <c r="A10" s="168">
        <v>8</v>
      </c>
      <c r="B10" s="205">
        <v>0</v>
      </c>
      <c r="C10" s="205">
        <v>0.1</v>
      </c>
      <c r="D10" s="205">
        <v>-0.5</v>
      </c>
      <c r="E10" s="205">
        <v>-0.7</v>
      </c>
      <c r="F10" s="205">
        <v>-0.9</v>
      </c>
      <c r="G10" s="205">
        <v>-1.3</v>
      </c>
      <c r="H10" s="205">
        <v>-1.6</v>
      </c>
      <c r="I10" s="205">
        <v>-1.8</v>
      </c>
      <c r="J10" s="205">
        <v>1.2</v>
      </c>
      <c r="K10" s="205">
        <v>3</v>
      </c>
      <c r="L10" s="205">
        <v>3.4</v>
      </c>
      <c r="M10" s="205">
        <v>4.8</v>
      </c>
      <c r="N10" s="205">
        <v>4.4</v>
      </c>
      <c r="O10" s="205">
        <v>4.9</v>
      </c>
      <c r="P10" s="205">
        <v>4.9</v>
      </c>
      <c r="Q10" s="205">
        <v>3.5</v>
      </c>
      <c r="R10" s="205">
        <v>2.3</v>
      </c>
      <c r="S10" s="205">
        <v>1.2</v>
      </c>
      <c r="T10" s="205">
        <v>1.1</v>
      </c>
      <c r="U10" s="205">
        <v>0.5</v>
      </c>
      <c r="V10" s="205">
        <v>-0.1</v>
      </c>
      <c r="W10" s="205">
        <v>-0.6</v>
      </c>
      <c r="X10" s="205">
        <v>-1.3</v>
      </c>
      <c r="Y10" s="205">
        <v>-1.7</v>
      </c>
      <c r="Z10" s="167">
        <f t="shared" si="0"/>
        <v>1.0333333333333332</v>
      </c>
      <c r="AA10" s="209">
        <v>6.1</v>
      </c>
      <c r="AB10" s="210" t="s">
        <v>92</v>
      </c>
      <c r="AC10" s="1">
        <v>8</v>
      </c>
      <c r="AD10" s="209">
        <v>-1.9</v>
      </c>
      <c r="AE10" s="212" t="s">
        <v>59</v>
      </c>
    </row>
    <row r="11" spans="1:31" ht="11.25" customHeight="1">
      <c r="A11" s="168">
        <v>9</v>
      </c>
      <c r="B11" s="205">
        <v>-2.4</v>
      </c>
      <c r="C11" s="205">
        <v>-2.3</v>
      </c>
      <c r="D11" s="205">
        <v>0.2</v>
      </c>
      <c r="E11" s="205">
        <v>-0.1</v>
      </c>
      <c r="F11" s="205">
        <v>-0.3</v>
      </c>
      <c r="G11" s="205">
        <v>-0.1</v>
      </c>
      <c r="H11" s="205">
        <v>-0.3</v>
      </c>
      <c r="I11" s="205">
        <v>0.7</v>
      </c>
      <c r="J11" s="205">
        <v>2.4</v>
      </c>
      <c r="K11" s="205">
        <v>4</v>
      </c>
      <c r="L11" s="205">
        <v>4.2</v>
      </c>
      <c r="M11" s="205">
        <v>5.4</v>
      </c>
      <c r="N11" s="205">
        <v>6.1</v>
      </c>
      <c r="O11" s="205">
        <v>5.8</v>
      </c>
      <c r="P11" s="205">
        <v>5.4</v>
      </c>
      <c r="Q11" s="205">
        <v>3.7</v>
      </c>
      <c r="R11" s="205">
        <v>1.9</v>
      </c>
      <c r="S11" s="205">
        <v>0.9</v>
      </c>
      <c r="T11" s="205">
        <v>0.3</v>
      </c>
      <c r="U11" s="205">
        <v>-0.9</v>
      </c>
      <c r="V11" s="205">
        <v>-0.5</v>
      </c>
      <c r="W11" s="205">
        <v>-0.9</v>
      </c>
      <c r="X11" s="205">
        <v>-0.9</v>
      </c>
      <c r="Y11" s="205">
        <v>-2.1</v>
      </c>
      <c r="Z11" s="167">
        <f t="shared" si="0"/>
        <v>1.2583333333333335</v>
      </c>
      <c r="AA11" s="209">
        <v>6.7</v>
      </c>
      <c r="AB11" s="210" t="s">
        <v>70</v>
      </c>
      <c r="AC11" s="1">
        <v>9</v>
      </c>
      <c r="AD11" s="209">
        <v>-2.7</v>
      </c>
      <c r="AE11" s="212" t="s">
        <v>86</v>
      </c>
    </row>
    <row r="12" spans="1:31" ht="11.25" customHeight="1">
      <c r="A12" s="176">
        <v>10</v>
      </c>
      <c r="B12" s="207">
        <v>-2.2</v>
      </c>
      <c r="C12" s="207">
        <v>-2.6</v>
      </c>
      <c r="D12" s="207">
        <v>-2.4</v>
      </c>
      <c r="E12" s="207">
        <v>-2.4</v>
      </c>
      <c r="F12" s="207">
        <v>-2.9</v>
      </c>
      <c r="G12" s="207">
        <v>-3.1</v>
      </c>
      <c r="H12" s="207">
        <v>-2.3</v>
      </c>
      <c r="I12" s="207">
        <v>0.6</v>
      </c>
      <c r="J12" s="207">
        <v>2.8</v>
      </c>
      <c r="K12" s="207">
        <v>4.6</v>
      </c>
      <c r="L12" s="207">
        <v>5.9</v>
      </c>
      <c r="M12" s="207">
        <v>6.8</v>
      </c>
      <c r="N12" s="207">
        <v>6.2</v>
      </c>
      <c r="O12" s="207">
        <v>7.5</v>
      </c>
      <c r="P12" s="207">
        <v>6.8</v>
      </c>
      <c r="Q12" s="207">
        <v>5.2</v>
      </c>
      <c r="R12" s="207">
        <v>2</v>
      </c>
      <c r="S12" s="207">
        <v>0.7</v>
      </c>
      <c r="T12" s="207">
        <v>0.4</v>
      </c>
      <c r="U12" s="207">
        <v>0.3</v>
      </c>
      <c r="V12" s="207">
        <v>-0.7</v>
      </c>
      <c r="W12" s="207">
        <v>-0.6</v>
      </c>
      <c r="X12" s="207">
        <v>-0.9</v>
      </c>
      <c r="Y12" s="207">
        <v>-0.8</v>
      </c>
      <c r="Z12" s="177">
        <f t="shared" si="0"/>
        <v>1.2041666666666666</v>
      </c>
      <c r="AA12" s="208">
        <v>7.8</v>
      </c>
      <c r="AB12" s="211" t="s">
        <v>93</v>
      </c>
      <c r="AC12" s="164">
        <v>10</v>
      </c>
      <c r="AD12" s="208">
        <v>-3.5</v>
      </c>
      <c r="AE12" s="213" t="s">
        <v>111</v>
      </c>
    </row>
    <row r="13" spans="1:31" ht="11.25" customHeight="1">
      <c r="A13" s="168">
        <v>11</v>
      </c>
      <c r="B13" s="205">
        <v>-1.2</v>
      </c>
      <c r="C13" s="205">
        <v>-1.1</v>
      </c>
      <c r="D13" s="205">
        <v>-1.1</v>
      </c>
      <c r="E13" s="205">
        <v>-0.1</v>
      </c>
      <c r="F13" s="205">
        <v>0</v>
      </c>
      <c r="G13" s="205">
        <v>-0.4</v>
      </c>
      <c r="H13" s="205">
        <v>0.5</v>
      </c>
      <c r="I13" s="205">
        <v>2.3</v>
      </c>
      <c r="J13" s="205">
        <v>4.2</v>
      </c>
      <c r="K13" s="205">
        <v>4.1</v>
      </c>
      <c r="L13" s="205">
        <v>5.4</v>
      </c>
      <c r="M13" s="205">
        <v>5.8</v>
      </c>
      <c r="N13" s="205">
        <v>5.9</v>
      </c>
      <c r="O13" s="205">
        <v>5.8</v>
      </c>
      <c r="P13" s="205">
        <v>6</v>
      </c>
      <c r="Q13" s="205">
        <v>5.1</v>
      </c>
      <c r="R13" s="205">
        <v>2.7</v>
      </c>
      <c r="S13" s="205">
        <v>1.5</v>
      </c>
      <c r="T13" s="205">
        <v>1.2</v>
      </c>
      <c r="U13" s="205">
        <v>0.4</v>
      </c>
      <c r="V13" s="205">
        <v>0.4</v>
      </c>
      <c r="W13" s="205">
        <v>0.2</v>
      </c>
      <c r="X13" s="205">
        <v>1.9</v>
      </c>
      <c r="Y13" s="205">
        <v>2.6</v>
      </c>
      <c r="Z13" s="167">
        <f t="shared" si="0"/>
        <v>2.1708333333333334</v>
      </c>
      <c r="AA13" s="209">
        <v>6.3</v>
      </c>
      <c r="AB13" s="210" t="s">
        <v>92</v>
      </c>
      <c r="AC13" s="1">
        <v>11</v>
      </c>
      <c r="AD13" s="209">
        <v>-1.6</v>
      </c>
      <c r="AE13" s="212" t="s">
        <v>112</v>
      </c>
    </row>
    <row r="14" spans="1:31" ht="11.25" customHeight="1">
      <c r="A14" s="168">
        <v>12</v>
      </c>
      <c r="B14" s="205">
        <v>3</v>
      </c>
      <c r="C14" s="205">
        <v>3.4</v>
      </c>
      <c r="D14" s="205">
        <v>2.4</v>
      </c>
      <c r="E14" s="205">
        <v>2.5</v>
      </c>
      <c r="F14" s="205">
        <v>3</v>
      </c>
      <c r="G14" s="205">
        <v>3</v>
      </c>
      <c r="H14" s="205">
        <v>3.1</v>
      </c>
      <c r="I14" s="205">
        <v>3.4</v>
      </c>
      <c r="J14" s="205">
        <v>4.2</v>
      </c>
      <c r="K14" s="205">
        <v>4.2</v>
      </c>
      <c r="L14" s="205">
        <v>4.9</v>
      </c>
      <c r="M14" s="205">
        <v>5.5</v>
      </c>
      <c r="N14" s="205">
        <v>5</v>
      </c>
      <c r="O14" s="205">
        <v>4.4</v>
      </c>
      <c r="P14" s="205">
        <v>3.8</v>
      </c>
      <c r="Q14" s="205">
        <v>3.4</v>
      </c>
      <c r="R14" s="205">
        <v>3.3</v>
      </c>
      <c r="S14" s="205">
        <v>3.2</v>
      </c>
      <c r="T14" s="205">
        <v>3.4</v>
      </c>
      <c r="U14" s="205">
        <v>3.8</v>
      </c>
      <c r="V14" s="205">
        <v>4</v>
      </c>
      <c r="W14" s="205">
        <v>3.5</v>
      </c>
      <c r="X14" s="205">
        <v>2.7</v>
      </c>
      <c r="Y14" s="205">
        <v>1.8</v>
      </c>
      <c r="Z14" s="167">
        <f t="shared" si="0"/>
        <v>3.5374999999999996</v>
      </c>
      <c r="AA14" s="209">
        <v>6.2</v>
      </c>
      <c r="AB14" s="210" t="s">
        <v>94</v>
      </c>
      <c r="AC14" s="1">
        <v>12</v>
      </c>
      <c r="AD14" s="209">
        <v>1.8</v>
      </c>
      <c r="AE14" s="212" t="s">
        <v>63</v>
      </c>
    </row>
    <row r="15" spans="1:31" ht="11.25" customHeight="1">
      <c r="A15" s="168">
        <v>13</v>
      </c>
      <c r="B15" s="205">
        <v>1.2</v>
      </c>
      <c r="C15" s="205">
        <v>1</v>
      </c>
      <c r="D15" s="205">
        <v>1.9</v>
      </c>
      <c r="E15" s="205">
        <v>0.8</v>
      </c>
      <c r="F15" s="205">
        <v>0.4</v>
      </c>
      <c r="G15" s="205">
        <v>0.1</v>
      </c>
      <c r="H15" s="205">
        <v>0.2</v>
      </c>
      <c r="I15" s="205">
        <v>3.1</v>
      </c>
      <c r="J15" s="205">
        <v>7.4</v>
      </c>
      <c r="K15" s="205">
        <v>9.4</v>
      </c>
      <c r="L15" s="205">
        <v>9.8</v>
      </c>
      <c r="M15" s="205">
        <v>11.5</v>
      </c>
      <c r="N15" s="205">
        <v>12</v>
      </c>
      <c r="O15" s="205">
        <v>11.9</v>
      </c>
      <c r="P15" s="205">
        <v>11.5</v>
      </c>
      <c r="Q15" s="205">
        <v>10.3</v>
      </c>
      <c r="R15" s="205">
        <v>6.2</v>
      </c>
      <c r="S15" s="205">
        <v>5.3</v>
      </c>
      <c r="T15" s="205">
        <v>4.7</v>
      </c>
      <c r="U15" s="205">
        <v>4.1</v>
      </c>
      <c r="V15" s="205">
        <v>3.8</v>
      </c>
      <c r="W15" s="205">
        <v>3.3</v>
      </c>
      <c r="X15" s="205">
        <v>2.7</v>
      </c>
      <c r="Y15" s="205">
        <v>3</v>
      </c>
      <c r="Z15" s="167">
        <f t="shared" si="0"/>
        <v>5.233333333333333</v>
      </c>
      <c r="AA15" s="209">
        <v>13.2</v>
      </c>
      <c r="AB15" s="210" t="s">
        <v>95</v>
      </c>
      <c r="AC15" s="1">
        <v>13</v>
      </c>
      <c r="AD15" s="209">
        <v>0</v>
      </c>
      <c r="AE15" s="212" t="s">
        <v>60</v>
      </c>
    </row>
    <row r="16" spans="1:31" ht="11.25" customHeight="1">
      <c r="A16" s="168">
        <v>14</v>
      </c>
      <c r="B16" s="205">
        <v>3</v>
      </c>
      <c r="C16" s="205">
        <v>3.7</v>
      </c>
      <c r="D16" s="205">
        <v>3.6</v>
      </c>
      <c r="E16" s="205">
        <v>2.5</v>
      </c>
      <c r="F16" s="205">
        <v>3.6</v>
      </c>
      <c r="G16" s="205">
        <v>3.1</v>
      </c>
      <c r="H16" s="205">
        <v>5.4</v>
      </c>
      <c r="I16" s="205">
        <v>9.5</v>
      </c>
      <c r="J16" s="205">
        <v>11.6</v>
      </c>
      <c r="K16" s="205">
        <v>13.7</v>
      </c>
      <c r="L16" s="205">
        <v>14.6</v>
      </c>
      <c r="M16" s="205">
        <v>14.9</v>
      </c>
      <c r="N16" s="205">
        <v>14.1</v>
      </c>
      <c r="O16" s="205">
        <v>14.7</v>
      </c>
      <c r="P16" s="205">
        <v>13.4</v>
      </c>
      <c r="Q16" s="205">
        <v>11.9</v>
      </c>
      <c r="R16" s="205">
        <v>9.3</v>
      </c>
      <c r="S16" s="205">
        <v>8.9</v>
      </c>
      <c r="T16" s="205">
        <v>8.4</v>
      </c>
      <c r="U16" s="205">
        <v>8.1</v>
      </c>
      <c r="V16" s="205">
        <v>7.8</v>
      </c>
      <c r="W16" s="205">
        <v>6.9</v>
      </c>
      <c r="X16" s="205">
        <v>6.3</v>
      </c>
      <c r="Y16" s="205">
        <v>4.4</v>
      </c>
      <c r="Z16" s="167">
        <f t="shared" si="0"/>
        <v>8.475000000000003</v>
      </c>
      <c r="AA16" s="209">
        <v>15.7</v>
      </c>
      <c r="AB16" s="210" t="s">
        <v>96</v>
      </c>
      <c r="AC16" s="1">
        <v>14</v>
      </c>
      <c r="AD16" s="209">
        <v>2.2</v>
      </c>
      <c r="AE16" s="212" t="s">
        <v>113</v>
      </c>
    </row>
    <row r="17" spans="1:31" ht="11.25" customHeight="1">
      <c r="A17" s="168">
        <v>15</v>
      </c>
      <c r="B17" s="205">
        <v>2.8</v>
      </c>
      <c r="C17" s="205">
        <v>2.9</v>
      </c>
      <c r="D17" s="205">
        <v>2.3</v>
      </c>
      <c r="E17" s="205">
        <v>2.5</v>
      </c>
      <c r="F17" s="205">
        <v>1.7</v>
      </c>
      <c r="G17" s="205">
        <v>2.8</v>
      </c>
      <c r="H17" s="205">
        <v>3.5</v>
      </c>
      <c r="I17" s="205">
        <v>4.6</v>
      </c>
      <c r="J17" s="205">
        <v>5.1</v>
      </c>
      <c r="K17" s="205">
        <v>5.6</v>
      </c>
      <c r="L17" s="205">
        <v>5.6</v>
      </c>
      <c r="M17" s="205">
        <v>5.5</v>
      </c>
      <c r="N17" s="205">
        <v>5.2</v>
      </c>
      <c r="O17" s="205">
        <v>5.2</v>
      </c>
      <c r="P17" s="205">
        <v>5.3</v>
      </c>
      <c r="Q17" s="205">
        <v>5.1</v>
      </c>
      <c r="R17" s="205">
        <v>5.2</v>
      </c>
      <c r="S17" s="205">
        <v>5.4</v>
      </c>
      <c r="T17" s="205">
        <v>5.5</v>
      </c>
      <c r="U17" s="205">
        <v>5.7</v>
      </c>
      <c r="V17" s="205">
        <v>5.8</v>
      </c>
      <c r="W17" s="205">
        <v>6.1</v>
      </c>
      <c r="X17" s="205">
        <v>5.9</v>
      </c>
      <c r="Y17" s="205">
        <v>6.4</v>
      </c>
      <c r="Z17" s="167">
        <f t="shared" si="0"/>
        <v>4.654166666666668</v>
      </c>
      <c r="AA17" s="209">
        <v>6.5</v>
      </c>
      <c r="AB17" s="210" t="s">
        <v>83</v>
      </c>
      <c r="AC17" s="1">
        <v>15</v>
      </c>
      <c r="AD17" s="209">
        <v>1.5</v>
      </c>
      <c r="AE17" s="212" t="s">
        <v>74</v>
      </c>
    </row>
    <row r="18" spans="1:31" ht="11.25" customHeight="1">
      <c r="A18" s="168">
        <v>16</v>
      </c>
      <c r="B18" s="205">
        <v>6.6</v>
      </c>
      <c r="C18" s="205">
        <v>6.7</v>
      </c>
      <c r="D18" s="205">
        <v>7.6</v>
      </c>
      <c r="E18" s="205">
        <v>7.5</v>
      </c>
      <c r="F18" s="205">
        <v>7.1</v>
      </c>
      <c r="G18" s="205">
        <v>6.8</v>
      </c>
      <c r="H18" s="205">
        <v>6.3</v>
      </c>
      <c r="I18" s="205">
        <v>6.7</v>
      </c>
      <c r="J18" s="205">
        <v>9.3</v>
      </c>
      <c r="K18" s="205">
        <v>11.6</v>
      </c>
      <c r="L18" s="205">
        <v>13.1</v>
      </c>
      <c r="M18" s="205">
        <v>13.5</v>
      </c>
      <c r="N18" s="205">
        <v>14.7</v>
      </c>
      <c r="O18" s="205">
        <v>15</v>
      </c>
      <c r="P18" s="205">
        <v>13.4</v>
      </c>
      <c r="Q18" s="205">
        <v>12.4</v>
      </c>
      <c r="R18" s="205">
        <v>10.7</v>
      </c>
      <c r="S18" s="205">
        <v>8.2</v>
      </c>
      <c r="T18" s="205">
        <v>7.6</v>
      </c>
      <c r="U18" s="205">
        <v>7.2</v>
      </c>
      <c r="V18" s="205">
        <v>6.5</v>
      </c>
      <c r="W18" s="205">
        <v>5.9</v>
      </c>
      <c r="X18" s="205">
        <v>5.4</v>
      </c>
      <c r="Y18" s="205">
        <v>5</v>
      </c>
      <c r="Z18" s="167">
        <f t="shared" si="0"/>
        <v>8.95</v>
      </c>
      <c r="AA18" s="209">
        <v>16.4</v>
      </c>
      <c r="AB18" s="210" t="s">
        <v>66</v>
      </c>
      <c r="AC18" s="1">
        <v>16</v>
      </c>
      <c r="AD18" s="209">
        <v>5</v>
      </c>
      <c r="AE18" s="212" t="s">
        <v>63</v>
      </c>
    </row>
    <row r="19" spans="1:31" ht="11.25" customHeight="1">
      <c r="A19" s="168">
        <v>17</v>
      </c>
      <c r="B19" s="205">
        <v>4.5</v>
      </c>
      <c r="C19" s="205">
        <v>4.3</v>
      </c>
      <c r="D19" s="205">
        <v>4.1</v>
      </c>
      <c r="E19" s="205">
        <v>3.8</v>
      </c>
      <c r="F19" s="205">
        <v>3.7</v>
      </c>
      <c r="G19" s="205">
        <v>3.5</v>
      </c>
      <c r="H19" s="205">
        <v>3.7</v>
      </c>
      <c r="I19" s="205">
        <v>3.7</v>
      </c>
      <c r="J19" s="205">
        <v>4.1</v>
      </c>
      <c r="K19" s="205">
        <v>4.5</v>
      </c>
      <c r="L19" s="205">
        <v>4.4</v>
      </c>
      <c r="M19" s="205">
        <v>4.5</v>
      </c>
      <c r="N19" s="205">
        <v>4.3</v>
      </c>
      <c r="O19" s="205">
        <v>3.9</v>
      </c>
      <c r="P19" s="205">
        <v>3.7</v>
      </c>
      <c r="Q19" s="205">
        <v>4.1</v>
      </c>
      <c r="R19" s="205">
        <v>4.2</v>
      </c>
      <c r="S19" s="205">
        <v>3.6</v>
      </c>
      <c r="T19" s="205">
        <v>2.8</v>
      </c>
      <c r="U19" s="205">
        <v>2</v>
      </c>
      <c r="V19" s="205">
        <v>1.5</v>
      </c>
      <c r="W19" s="205">
        <v>2</v>
      </c>
      <c r="X19" s="205">
        <v>2.9</v>
      </c>
      <c r="Y19" s="205">
        <v>2.5</v>
      </c>
      <c r="Z19" s="167">
        <f t="shared" si="0"/>
        <v>3.595833333333333</v>
      </c>
      <c r="AA19" s="209">
        <v>5</v>
      </c>
      <c r="AB19" s="210" t="s">
        <v>97</v>
      </c>
      <c r="AC19" s="1">
        <v>17</v>
      </c>
      <c r="AD19" s="209">
        <v>1.5</v>
      </c>
      <c r="AE19" s="212" t="s">
        <v>114</v>
      </c>
    </row>
    <row r="20" spans="1:31" ht="11.25" customHeight="1">
      <c r="A20" s="168">
        <v>18</v>
      </c>
      <c r="B20" s="205">
        <v>2.2</v>
      </c>
      <c r="C20" s="205">
        <v>1.2</v>
      </c>
      <c r="D20" s="205">
        <v>1.3</v>
      </c>
      <c r="E20" s="205">
        <v>0.9</v>
      </c>
      <c r="F20" s="205">
        <v>0.5</v>
      </c>
      <c r="G20" s="205">
        <v>0.8</v>
      </c>
      <c r="H20" s="205">
        <v>1.1</v>
      </c>
      <c r="I20" s="205">
        <v>1.6</v>
      </c>
      <c r="J20" s="205">
        <v>2.8</v>
      </c>
      <c r="K20" s="205">
        <v>2.9</v>
      </c>
      <c r="L20" s="205">
        <v>2.8</v>
      </c>
      <c r="M20" s="205">
        <v>4.4</v>
      </c>
      <c r="N20" s="205">
        <v>5.4</v>
      </c>
      <c r="O20" s="205">
        <v>5.9</v>
      </c>
      <c r="P20" s="205">
        <v>6.6</v>
      </c>
      <c r="Q20" s="205">
        <v>6.2</v>
      </c>
      <c r="R20" s="205">
        <v>4.2</v>
      </c>
      <c r="S20" s="205">
        <v>3.3</v>
      </c>
      <c r="T20" s="205">
        <v>4.2</v>
      </c>
      <c r="U20" s="205">
        <v>4.2</v>
      </c>
      <c r="V20" s="205">
        <v>4.2</v>
      </c>
      <c r="W20" s="205">
        <v>4.2</v>
      </c>
      <c r="X20" s="205">
        <v>4.3</v>
      </c>
      <c r="Y20" s="205">
        <v>3.7</v>
      </c>
      <c r="Z20" s="167">
        <f aca="true" t="shared" si="1" ref="Z20:Z33">AVERAGE(B20:Y20)</f>
        <v>3.2875</v>
      </c>
      <c r="AA20" s="209">
        <v>6.9</v>
      </c>
      <c r="AB20" s="210" t="s">
        <v>98</v>
      </c>
      <c r="AC20" s="1">
        <v>18</v>
      </c>
      <c r="AD20" s="209">
        <v>0.2</v>
      </c>
      <c r="AE20" s="212" t="s">
        <v>67</v>
      </c>
    </row>
    <row r="21" spans="1:31" ht="11.25" customHeight="1">
      <c r="A21" s="168">
        <v>19</v>
      </c>
      <c r="B21" s="205">
        <v>4</v>
      </c>
      <c r="C21" s="205">
        <v>4.4</v>
      </c>
      <c r="D21" s="205">
        <v>4.2</v>
      </c>
      <c r="E21" s="205">
        <v>2.9</v>
      </c>
      <c r="F21" s="205">
        <v>2.6</v>
      </c>
      <c r="G21" s="205">
        <v>2</v>
      </c>
      <c r="H21" s="205">
        <v>2</v>
      </c>
      <c r="I21" s="205">
        <v>3.7</v>
      </c>
      <c r="J21" s="205">
        <v>4.9</v>
      </c>
      <c r="K21" s="205">
        <v>6</v>
      </c>
      <c r="L21" s="205">
        <v>6.3</v>
      </c>
      <c r="M21" s="205">
        <v>5.9</v>
      </c>
      <c r="N21" s="205">
        <v>5.8</v>
      </c>
      <c r="O21" s="205">
        <v>5.3</v>
      </c>
      <c r="P21" s="205">
        <v>4.7</v>
      </c>
      <c r="Q21" s="205">
        <v>3</v>
      </c>
      <c r="R21" s="205">
        <v>1.3</v>
      </c>
      <c r="S21" s="205">
        <v>0.7</v>
      </c>
      <c r="T21" s="205">
        <v>0.3</v>
      </c>
      <c r="U21" s="205">
        <v>0.1</v>
      </c>
      <c r="V21" s="205">
        <v>-0.4</v>
      </c>
      <c r="W21" s="205">
        <v>-0.8</v>
      </c>
      <c r="X21" s="205">
        <v>-1.1</v>
      </c>
      <c r="Y21" s="205">
        <v>-1.5</v>
      </c>
      <c r="Z21" s="167">
        <f t="shared" si="1"/>
        <v>2.7624999999999993</v>
      </c>
      <c r="AA21" s="209">
        <v>6.7</v>
      </c>
      <c r="AB21" s="210" t="s">
        <v>99</v>
      </c>
      <c r="AC21" s="1">
        <v>19</v>
      </c>
      <c r="AD21" s="209">
        <v>-1.6</v>
      </c>
      <c r="AE21" s="212" t="s">
        <v>115</v>
      </c>
    </row>
    <row r="22" spans="1:31" ht="11.25" customHeight="1">
      <c r="A22" s="176">
        <v>20</v>
      </c>
      <c r="B22" s="207">
        <v>-2.7</v>
      </c>
      <c r="C22" s="207">
        <v>-3.4</v>
      </c>
      <c r="D22" s="207">
        <v>-3.2</v>
      </c>
      <c r="E22" s="207">
        <v>-1.6</v>
      </c>
      <c r="F22" s="207">
        <v>-2.3</v>
      </c>
      <c r="G22" s="207">
        <v>-3.1</v>
      </c>
      <c r="H22" s="207">
        <v>-3.3</v>
      </c>
      <c r="I22" s="207">
        <v>-0.4</v>
      </c>
      <c r="J22" s="207">
        <v>1.4</v>
      </c>
      <c r="K22" s="207">
        <v>3.9</v>
      </c>
      <c r="L22" s="207">
        <v>5.6</v>
      </c>
      <c r="M22" s="207">
        <v>6.7</v>
      </c>
      <c r="N22" s="207">
        <v>7.7</v>
      </c>
      <c r="O22" s="207">
        <v>6.5</v>
      </c>
      <c r="P22" s="207">
        <v>6.4</v>
      </c>
      <c r="Q22" s="207">
        <v>5.8</v>
      </c>
      <c r="R22" s="207">
        <v>4</v>
      </c>
      <c r="S22" s="207">
        <v>1.9</v>
      </c>
      <c r="T22" s="207">
        <v>1.5</v>
      </c>
      <c r="U22" s="207">
        <v>1.5</v>
      </c>
      <c r="V22" s="207">
        <v>0.9</v>
      </c>
      <c r="W22" s="207">
        <v>0.6</v>
      </c>
      <c r="X22" s="207">
        <v>0.1</v>
      </c>
      <c r="Y22" s="207">
        <v>0.4</v>
      </c>
      <c r="Z22" s="177">
        <f t="shared" si="1"/>
        <v>1.4541666666666666</v>
      </c>
      <c r="AA22" s="208">
        <v>8.4</v>
      </c>
      <c r="AB22" s="211" t="s">
        <v>100</v>
      </c>
      <c r="AC22" s="164">
        <v>20</v>
      </c>
      <c r="AD22" s="208">
        <v>-3.6</v>
      </c>
      <c r="AE22" s="213" t="s">
        <v>107</v>
      </c>
    </row>
    <row r="23" spans="1:31" ht="11.25" customHeight="1">
      <c r="A23" s="168">
        <v>21</v>
      </c>
      <c r="B23" s="205">
        <v>0.4</v>
      </c>
      <c r="C23" s="205">
        <v>-0.1</v>
      </c>
      <c r="D23" s="205">
        <v>0</v>
      </c>
      <c r="E23" s="205">
        <v>-0.2</v>
      </c>
      <c r="F23" s="205">
        <v>0.4</v>
      </c>
      <c r="G23" s="205">
        <v>2.8</v>
      </c>
      <c r="H23" s="205">
        <v>2.9</v>
      </c>
      <c r="I23" s="205">
        <v>3.3</v>
      </c>
      <c r="J23" s="205">
        <v>5.9</v>
      </c>
      <c r="K23" s="205">
        <v>7.6</v>
      </c>
      <c r="L23" s="205">
        <v>8.2</v>
      </c>
      <c r="M23" s="205">
        <v>9.1</v>
      </c>
      <c r="N23" s="205">
        <v>9.5</v>
      </c>
      <c r="O23" s="205">
        <v>10.1</v>
      </c>
      <c r="P23" s="205">
        <v>10.2</v>
      </c>
      <c r="Q23" s="205">
        <v>9.8</v>
      </c>
      <c r="R23" s="205">
        <v>7</v>
      </c>
      <c r="S23" s="205">
        <v>5.8</v>
      </c>
      <c r="T23" s="205">
        <v>5.3</v>
      </c>
      <c r="U23" s="205">
        <v>5.2</v>
      </c>
      <c r="V23" s="205">
        <v>5</v>
      </c>
      <c r="W23" s="205">
        <v>5.5</v>
      </c>
      <c r="X23" s="205">
        <v>5.4</v>
      </c>
      <c r="Y23" s="205">
        <v>4.9</v>
      </c>
      <c r="Z23" s="167">
        <f t="shared" si="1"/>
        <v>5.166666666666667</v>
      </c>
      <c r="AA23" s="209">
        <v>10.6</v>
      </c>
      <c r="AB23" s="210" t="s">
        <v>101</v>
      </c>
      <c r="AC23" s="1">
        <v>21</v>
      </c>
      <c r="AD23" s="209">
        <v>-0.8</v>
      </c>
      <c r="AE23" s="212" t="s">
        <v>116</v>
      </c>
    </row>
    <row r="24" spans="1:31" ht="11.25" customHeight="1">
      <c r="A24" s="168">
        <v>22</v>
      </c>
      <c r="B24" s="205">
        <v>4.4</v>
      </c>
      <c r="C24" s="205">
        <v>5.4</v>
      </c>
      <c r="D24" s="205">
        <v>4.4</v>
      </c>
      <c r="E24" s="205">
        <v>3.9</v>
      </c>
      <c r="F24" s="205">
        <v>4.1</v>
      </c>
      <c r="G24" s="205">
        <v>3.9</v>
      </c>
      <c r="H24" s="205">
        <v>4.5</v>
      </c>
      <c r="I24" s="205">
        <v>6.9</v>
      </c>
      <c r="J24" s="205">
        <v>10.8</v>
      </c>
      <c r="K24" s="205">
        <v>12.3</v>
      </c>
      <c r="L24" s="205">
        <v>13.5</v>
      </c>
      <c r="M24" s="205">
        <v>14.4</v>
      </c>
      <c r="N24" s="205">
        <v>13.9</v>
      </c>
      <c r="O24" s="205">
        <v>13.8</v>
      </c>
      <c r="P24" s="205">
        <v>13.3</v>
      </c>
      <c r="Q24" s="205">
        <v>12.3</v>
      </c>
      <c r="R24" s="205">
        <v>9.9</v>
      </c>
      <c r="S24" s="205">
        <v>8.1</v>
      </c>
      <c r="T24" s="205">
        <v>7.3</v>
      </c>
      <c r="U24" s="205">
        <v>7.5</v>
      </c>
      <c r="V24" s="205">
        <v>8.6</v>
      </c>
      <c r="W24" s="205">
        <v>7.8</v>
      </c>
      <c r="X24" s="205">
        <v>7</v>
      </c>
      <c r="Y24" s="205">
        <v>8.6</v>
      </c>
      <c r="Z24" s="167">
        <f t="shared" si="1"/>
        <v>8.608333333333334</v>
      </c>
      <c r="AA24" s="209">
        <v>14.7</v>
      </c>
      <c r="AB24" s="210" t="s">
        <v>102</v>
      </c>
      <c r="AC24" s="1">
        <v>22</v>
      </c>
      <c r="AD24" s="209">
        <v>3.4</v>
      </c>
      <c r="AE24" s="212" t="s">
        <v>72</v>
      </c>
    </row>
    <row r="25" spans="1:31" ht="11.25" customHeight="1">
      <c r="A25" s="168">
        <v>23</v>
      </c>
      <c r="B25" s="205">
        <v>8.6</v>
      </c>
      <c r="C25" s="205">
        <v>8</v>
      </c>
      <c r="D25" s="205">
        <v>7.3</v>
      </c>
      <c r="E25" s="205">
        <v>6.9</v>
      </c>
      <c r="F25" s="205">
        <v>6.6</v>
      </c>
      <c r="G25" s="205">
        <v>6.2</v>
      </c>
      <c r="H25" s="205">
        <v>5.8</v>
      </c>
      <c r="I25" s="205">
        <v>5.4</v>
      </c>
      <c r="J25" s="205">
        <v>5.3</v>
      </c>
      <c r="K25" s="205">
        <v>5.4</v>
      </c>
      <c r="L25" s="205">
        <v>5.4</v>
      </c>
      <c r="M25" s="205">
        <v>5.1</v>
      </c>
      <c r="N25" s="205">
        <v>4.6</v>
      </c>
      <c r="O25" s="205">
        <v>3.4</v>
      </c>
      <c r="P25" s="205">
        <v>3.3</v>
      </c>
      <c r="Q25" s="205">
        <v>3.2</v>
      </c>
      <c r="R25" s="205">
        <v>3.8</v>
      </c>
      <c r="S25" s="205">
        <v>3.7</v>
      </c>
      <c r="T25" s="205">
        <v>3.6</v>
      </c>
      <c r="U25" s="205">
        <v>3.6</v>
      </c>
      <c r="V25" s="205">
        <v>3.7</v>
      </c>
      <c r="W25" s="205">
        <v>3.5</v>
      </c>
      <c r="X25" s="205">
        <v>3.3</v>
      </c>
      <c r="Y25" s="205">
        <v>3.1</v>
      </c>
      <c r="Z25" s="167">
        <f t="shared" si="1"/>
        <v>4.949999999999999</v>
      </c>
      <c r="AA25" s="209">
        <v>8.7</v>
      </c>
      <c r="AB25" s="210" t="s">
        <v>103</v>
      </c>
      <c r="AC25" s="1">
        <v>23</v>
      </c>
      <c r="AD25" s="209">
        <v>3.1</v>
      </c>
      <c r="AE25" s="212" t="s">
        <v>63</v>
      </c>
    </row>
    <row r="26" spans="1:31" ht="11.25" customHeight="1">
      <c r="A26" s="168">
        <v>24</v>
      </c>
      <c r="B26" s="205">
        <v>3.1</v>
      </c>
      <c r="C26" s="205">
        <v>2.9</v>
      </c>
      <c r="D26" s="205">
        <v>2.9</v>
      </c>
      <c r="E26" s="205">
        <v>3</v>
      </c>
      <c r="F26" s="205">
        <v>2.8</v>
      </c>
      <c r="G26" s="205">
        <v>3</v>
      </c>
      <c r="H26" s="205">
        <v>3</v>
      </c>
      <c r="I26" s="205">
        <v>3.8</v>
      </c>
      <c r="J26" s="205">
        <v>4.6</v>
      </c>
      <c r="K26" s="205">
        <v>5.5</v>
      </c>
      <c r="L26" s="205">
        <v>5.8</v>
      </c>
      <c r="M26" s="205">
        <v>6.3</v>
      </c>
      <c r="N26" s="205">
        <v>6.9</v>
      </c>
      <c r="O26" s="205">
        <v>7.3</v>
      </c>
      <c r="P26" s="205">
        <v>7.2</v>
      </c>
      <c r="Q26" s="205">
        <v>7</v>
      </c>
      <c r="R26" s="205">
        <v>6.7</v>
      </c>
      <c r="S26" s="205">
        <v>6.9</v>
      </c>
      <c r="T26" s="205">
        <v>6.8</v>
      </c>
      <c r="U26" s="205">
        <v>6.6</v>
      </c>
      <c r="V26" s="205">
        <v>6.5</v>
      </c>
      <c r="W26" s="205">
        <v>6.7</v>
      </c>
      <c r="X26" s="205">
        <v>6.8</v>
      </c>
      <c r="Y26" s="205">
        <v>6.8</v>
      </c>
      <c r="Z26" s="167">
        <f t="shared" si="1"/>
        <v>5.370833333333334</v>
      </c>
      <c r="AA26" s="209">
        <v>7.5</v>
      </c>
      <c r="AB26" s="210" t="s">
        <v>80</v>
      </c>
      <c r="AC26" s="1">
        <v>24</v>
      </c>
      <c r="AD26" s="209">
        <v>2.7</v>
      </c>
      <c r="AE26" s="212" t="s">
        <v>117</v>
      </c>
    </row>
    <row r="27" spans="1:31" ht="11.25" customHeight="1">
      <c r="A27" s="168">
        <v>25</v>
      </c>
      <c r="B27" s="205">
        <v>6.6</v>
      </c>
      <c r="C27" s="205">
        <v>6.6</v>
      </c>
      <c r="D27" s="205">
        <v>6.4</v>
      </c>
      <c r="E27" s="205">
        <v>5.7</v>
      </c>
      <c r="F27" s="205">
        <v>4.9</v>
      </c>
      <c r="G27" s="205">
        <v>4.8</v>
      </c>
      <c r="H27" s="205">
        <v>4.1</v>
      </c>
      <c r="I27" s="205">
        <v>6.2</v>
      </c>
      <c r="J27" s="205">
        <v>7.4</v>
      </c>
      <c r="K27" s="205">
        <v>8.9</v>
      </c>
      <c r="L27" s="205">
        <v>9.8</v>
      </c>
      <c r="M27" s="205">
        <v>10.8</v>
      </c>
      <c r="N27" s="205">
        <v>10.8</v>
      </c>
      <c r="O27" s="205">
        <v>11.1</v>
      </c>
      <c r="P27" s="205">
        <v>11.3</v>
      </c>
      <c r="Q27" s="205">
        <v>10.6</v>
      </c>
      <c r="R27" s="205">
        <v>8.7</v>
      </c>
      <c r="S27" s="205">
        <v>6.2</v>
      </c>
      <c r="T27" s="205">
        <v>5.4</v>
      </c>
      <c r="U27" s="205">
        <v>4.9</v>
      </c>
      <c r="V27" s="205">
        <v>4.5</v>
      </c>
      <c r="W27" s="205">
        <v>4.6</v>
      </c>
      <c r="X27" s="205">
        <v>5.5</v>
      </c>
      <c r="Y27" s="205">
        <v>5.8</v>
      </c>
      <c r="Z27" s="167">
        <f t="shared" si="1"/>
        <v>7.1499999999999995</v>
      </c>
      <c r="AA27" s="209">
        <v>11.5</v>
      </c>
      <c r="AB27" s="210" t="s">
        <v>104</v>
      </c>
      <c r="AC27" s="1">
        <v>25</v>
      </c>
      <c r="AD27" s="209">
        <v>3.7</v>
      </c>
      <c r="AE27" s="212" t="s">
        <v>118</v>
      </c>
    </row>
    <row r="28" spans="1:31" ht="11.25" customHeight="1">
      <c r="A28" s="168">
        <v>26</v>
      </c>
      <c r="B28" s="205">
        <v>5</v>
      </c>
      <c r="C28" s="205">
        <v>5.4</v>
      </c>
      <c r="D28" s="205">
        <v>3.7</v>
      </c>
      <c r="E28" s="205">
        <v>4.1</v>
      </c>
      <c r="F28" s="205">
        <v>3.4</v>
      </c>
      <c r="G28" s="205">
        <v>3.6</v>
      </c>
      <c r="H28" s="205">
        <v>5.1</v>
      </c>
      <c r="I28" s="205">
        <v>5.9</v>
      </c>
      <c r="J28" s="205">
        <v>9.5</v>
      </c>
      <c r="K28" s="205">
        <v>10</v>
      </c>
      <c r="L28" s="205">
        <v>10.6</v>
      </c>
      <c r="M28" s="205">
        <v>11</v>
      </c>
      <c r="N28" s="205">
        <v>10.6</v>
      </c>
      <c r="O28" s="205">
        <v>11.5</v>
      </c>
      <c r="P28" s="205">
        <v>11</v>
      </c>
      <c r="Q28" s="205">
        <v>10.5</v>
      </c>
      <c r="R28" s="205">
        <v>10.3</v>
      </c>
      <c r="S28" s="205">
        <v>9.5</v>
      </c>
      <c r="T28" s="205">
        <v>9.2</v>
      </c>
      <c r="U28" s="205">
        <v>9</v>
      </c>
      <c r="V28" s="205">
        <v>8.9</v>
      </c>
      <c r="W28" s="205">
        <v>9.1</v>
      </c>
      <c r="X28" s="205">
        <v>11.5</v>
      </c>
      <c r="Y28" s="205">
        <v>11.8</v>
      </c>
      <c r="Z28" s="167">
        <f t="shared" si="1"/>
        <v>8.341666666666667</v>
      </c>
      <c r="AA28" s="209">
        <v>11.8</v>
      </c>
      <c r="AB28" s="210" t="s">
        <v>63</v>
      </c>
      <c r="AC28" s="1">
        <v>26</v>
      </c>
      <c r="AD28" s="209">
        <v>3.1</v>
      </c>
      <c r="AE28" s="212" t="s">
        <v>119</v>
      </c>
    </row>
    <row r="29" spans="1:31" ht="11.25" customHeight="1">
      <c r="A29" s="168">
        <v>27</v>
      </c>
      <c r="B29" s="205">
        <v>11.8</v>
      </c>
      <c r="C29" s="205">
        <v>11.6</v>
      </c>
      <c r="D29" s="205">
        <v>11.9</v>
      </c>
      <c r="E29" s="205">
        <v>11.9</v>
      </c>
      <c r="F29" s="205">
        <v>12.6</v>
      </c>
      <c r="G29" s="205">
        <v>12.7</v>
      </c>
      <c r="H29" s="205">
        <v>12.7</v>
      </c>
      <c r="I29" s="205">
        <v>12.5</v>
      </c>
      <c r="J29" s="205">
        <v>12.8</v>
      </c>
      <c r="K29" s="205">
        <v>13.9</v>
      </c>
      <c r="L29" s="205">
        <v>14.7</v>
      </c>
      <c r="M29" s="205">
        <v>17</v>
      </c>
      <c r="N29" s="205">
        <v>16</v>
      </c>
      <c r="O29" s="205">
        <v>16.2</v>
      </c>
      <c r="P29" s="205">
        <v>14.7</v>
      </c>
      <c r="Q29" s="205">
        <v>13.3</v>
      </c>
      <c r="R29" s="205">
        <v>11.8</v>
      </c>
      <c r="S29" s="205">
        <v>10.1</v>
      </c>
      <c r="T29" s="205">
        <v>9</v>
      </c>
      <c r="U29" s="205">
        <v>8</v>
      </c>
      <c r="V29" s="205">
        <v>5.8</v>
      </c>
      <c r="W29" s="205">
        <v>4.8</v>
      </c>
      <c r="X29" s="205">
        <v>5.9</v>
      </c>
      <c r="Y29" s="205">
        <v>5</v>
      </c>
      <c r="Z29" s="167">
        <f t="shared" si="1"/>
        <v>11.529166666666667</v>
      </c>
      <c r="AA29" s="209">
        <v>17.7</v>
      </c>
      <c r="AB29" s="210" t="s">
        <v>73</v>
      </c>
      <c r="AC29" s="1">
        <v>27</v>
      </c>
      <c r="AD29" s="209">
        <v>4.5</v>
      </c>
      <c r="AE29" s="212" t="s">
        <v>120</v>
      </c>
    </row>
    <row r="30" spans="1:31" ht="11.25" customHeight="1">
      <c r="A30" s="168">
        <v>28</v>
      </c>
      <c r="B30" s="205">
        <v>4.1</v>
      </c>
      <c r="C30" s="205">
        <v>3.7</v>
      </c>
      <c r="D30" s="205">
        <v>4.2</v>
      </c>
      <c r="E30" s="205">
        <v>3</v>
      </c>
      <c r="F30" s="205">
        <v>3.3</v>
      </c>
      <c r="G30" s="205">
        <v>3.3</v>
      </c>
      <c r="H30" s="205">
        <v>2.8</v>
      </c>
      <c r="I30" s="205">
        <v>3.7</v>
      </c>
      <c r="J30" s="205">
        <v>4.3</v>
      </c>
      <c r="K30" s="205">
        <v>4.8</v>
      </c>
      <c r="L30" s="205">
        <v>5.1</v>
      </c>
      <c r="M30" s="205">
        <v>5</v>
      </c>
      <c r="N30" s="205">
        <v>5.2</v>
      </c>
      <c r="O30" s="205">
        <v>3.8</v>
      </c>
      <c r="P30" s="205">
        <v>2</v>
      </c>
      <c r="Q30" s="205">
        <v>2.4</v>
      </c>
      <c r="R30" s="205">
        <v>2.7</v>
      </c>
      <c r="S30" s="205">
        <v>2.2</v>
      </c>
      <c r="T30" s="205">
        <v>3.2</v>
      </c>
      <c r="U30" s="205">
        <v>3.6</v>
      </c>
      <c r="V30" s="205">
        <v>4.1</v>
      </c>
      <c r="W30" s="205">
        <v>4.3</v>
      </c>
      <c r="X30" s="205">
        <v>4.7</v>
      </c>
      <c r="Y30" s="205">
        <v>4.7</v>
      </c>
      <c r="Z30" s="167">
        <f t="shared" si="1"/>
        <v>3.758333333333333</v>
      </c>
      <c r="AA30" s="209">
        <v>5.5</v>
      </c>
      <c r="AB30" s="210" t="s">
        <v>105</v>
      </c>
      <c r="AC30" s="1">
        <v>28</v>
      </c>
      <c r="AD30" s="209">
        <v>1.2</v>
      </c>
      <c r="AE30" s="212" t="s">
        <v>76</v>
      </c>
    </row>
    <row r="31" spans="1:31" ht="11.25" customHeight="1">
      <c r="A31" s="168">
        <v>29</v>
      </c>
      <c r="B31" s="205">
        <v>4.4</v>
      </c>
      <c r="C31" s="205">
        <v>4.6</v>
      </c>
      <c r="D31" s="205">
        <v>4.9</v>
      </c>
      <c r="E31" s="205">
        <v>5.4</v>
      </c>
      <c r="F31" s="205">
        <v>5.9</v>
      </c>
      <c r="G31" s="205">
        <v>5.4</v>
      </c>
      <c r="H31" s="205">
        <v>3.9</v>
      </c>
      <c r="I31" s="205">
        <v>3</v>
      </c>
      <c r="J31" s="205">
        <v>4.3</v>
      </c>
      <c r="K31" s="205">
        <v>6.7</v>
      </c>
      <c r="L31" s="205">
        <v>7.5</v>
      </c>
      <c r="M31" s="205">
        <v>8.6</v>
      </c>
      <c r="N31" s="205">
        <v>8.7</v>
      </c>
      <c r="O31" s="205">
        <v>8.1</v>
      </c>
      <c r="P31" s="205">
        <v>7.4</v>
      </c>
      <c r="Q31" s="205">
        <v>6.2</v>
      </c>
      <c r="R31" s="205">
        <v>4.2</v>
      </c>
      <c r="S31" s="205">
        <v>3</v>
      </c>
      <c r="T31" s="205">
        <v>1.5</v>
      </c>
      <c r="U31" s="205">
        <v>1.1</v>
      </c>
      <c r="V31" s="205">
        <v>1</v>
      </c>
      <c r="W31" s="205">
        <v>1</v>
      </c>
      <c r="X31" s="205">
        <v>0.6</v>
      </c>
      <c r="Y31" s="205">
        <v>0.4</v>
      </c>
      <c r="Z31" s="167">
        <f t="shared" si="1"/>
        <v>4.491666666666666</v>
      </c>
      <c r="AA31" s="209">
        <v>9.2</v>
      </c>
      <c r="AB31" s="210" t="s">
        <v>82</v>
      </c>
      <c r="AC31" s="1">
        <v>29</v>
      </c>
      <c r="AD31" s="209">
        <v>0</v>
      </c>
      <c r="AE31" s="212" t="s">
        <v>68</v>
      </c>
    </row>
    <row r="32" spans="1:31" ht="11.25" customHeight="1">
      <c r="A32" s="168">
        <v>30</v>
      </c>
      <c r="B32" s="205">
        <v>-0.2</v>
      </c>
      <c r="C32" s="205">
        <v>-0.1</v>
      </c>
      <c r="D32" s="205">
        <v>0.5</v>
      </c>
      <c r="E32" s="205">
        <v>0</v>
      </c>
      <c r="F32" s="205">
        <v>-0.2</v>
      </c>
      <c r="G32" s="205">
        <v>-0.4</v>
      </c>
      <c r="H32" s="205">
        <v>-0.3</v>
      </c>
      <c r="I32" s="205">
        <v>1.1</v>
      </c>
      <c r="J32" s="205">
        <v>2.7</v>
      </c>
      <c r="K32" s="205">
        <v>4.5</v>
      </c>
      <c r="L32" s="205">
        <v>5.4</v>
      </c>
      <c r="M32" s="205">
        <v>6.4</v>
      </c>
      <c r="N32" s="205">
        <v>6.5</v>
      </c>
      <c r="O32" s="205">
        <v>6.7</v>
      </c>
      <c r="P32" s="205">
        <v>5.9</v>
      </c>
      <c r="Q32" s="205">
        <v>5.2</v>
      </c>
      <c r="R32" s="205">
        <v>3.5</v>
      </c>
      <c r="S32" s="205">
        <v>2.2</v>
      </c>
      <c r="T32" s="205">
        <v>0.9</v>
      </c>
      <c r="U32" s="205">
        <v>0.3</v>
      </c>
      <c r="V32" s="205">
        <v>-0.3</v>
      </c>
      <c r="W32" s="205">
        <v>-0.5</v>
      </c>
      <c r="X32" s="205">
        <v>-0.3</v>
      </c>
      <c r="Y32" s="205">
        <v>0.1</v>
      </c>
      <c r="Z32" s="167">
        <f t="shared" si="1"/>
        <v>2.066666666666667</v>
      </c>
      <c r="AA32" s="209">
        <v>7.5</v>
      </c>
      <c r="AB32" s="210" t="s">
        <v>84</v>
      </c>
      <c r="AC32" s="1">
        <v>30</v>
      </c>
      <c r="AD32" s="209">
        <v>-1.3</v>
      </c>
      <c r="AE32" s="212" t="s">
        <v>79</v>
      </c>
    </row>
    <row r="33" spans="1:31" ht="11.25" customHeight="1">
      <c r="A33" s="168">
        <v>31</v>
      </c>
      <c r="B33" s="205">
        <v>0.9</v>
      </c>
      <c r="C33" s="205">
        <v>2.3</v>
      </c>
      <c r="D33" s="205">
        <v>2.6</v>
      </c>
      <c r="E33" s="205">
        <v>3.1</v>
      </c>
      <c r="F33" s="205">
        <v>3.1</v>
      </c>
      <c r="G33" s="205">
        <v>2</v>
      </c>
      <c r="H33" s="205">
        <v>2.8</v>
      </c>
      <c r="I33" s="205">
        <v>5.8</v>
      </c>
      <c r="J33" s="205">
        <v>6.6</v>
      </c>
      <c r="K33" s="205">
        <v>8</v>
      </c>
      <c r="L33" s="205">
        <v>8.9</v>
      </c>
      <c r="M33" s="205">
        <v>9.3</v>
      </c>
      <c r="N33" s="205">
        <v>9.6</v>
      </c>
      <c r="O33" s="205">
        <v>9.5</v>
      </c>
      <c r="P33" s="205">
        <v>9.3</v>
      </c>
      <c r="Q33" s="205">
        <v>7.7</v>
      </c>
      <c r="R33" s="205">
        <v>5.5</v>
      </c>
      <c r="S33" s="205">
        <v>3.7</v>
      </c>
      <c r="T33" s="205">
        <v>3.3</v>
      </c>
      <c r="U33" s="205">
        <v>3.6</v>
      </c>
      <c r="V33" s="205">
        <v>2.5</v>
      </c>
      <c r="W33" s="205">
        <v>1.4</v>
      </c>
      <c r="X33" s="205">
        <v>1</v>
      </c>
      <c r="Y33" s="205">
        <v>0.6</v>
      </c>
      <c r="Z33" s="167">
        <f t="shared" si="1"/>
        <v>4.7124999999999995</v>
      </c>
      <c r="AA33" s="209">
        <v>10.4</v>
      </c>
      <c r="AB33" s="210" t="s">
        <v>57</v>
      </c>
      <c r="AC33" s="1">
        <v>31</v>
      </c>
      <c r="AD33" s="209">
        <v>-0.2</v>
      </c>
      <c r="AE33" s="212" t="s">
        <v>121</v>
      </c>
    </row>
    <row r="34" spans="1:31" ht="15" customHeight="1">
      <c r="A34" s="169" t="s">
        <v>9</v>
      </c>
      <c r="B34" s="170">
        <f>AVERAGE(B3:B33)</f>
        <v>2.5258064516129033</v>
      </c>
      <c r="C34" s="170">
        <f aca="true" t="shared" si="2" ref="C34:R34">AVERAGE(C3:C33)</f>
        <v>2.4806451612903224</v>
      </c>
      <c r="D34" s="170">
        <f t="shared" si="2"/>
        <v>2.5838709677419356</v>
      </c>
      <c r="E34" s="170">
        <f t="shared" si="2"/>
        <v>2.4741935483870967</v>
      </c>
      <c r="F34" s="170">
        <f t="shared" si="2"/>
        <v>2.4161290322580644</v>
      </c>
      <c r="G34" s="170">
        <f t="shared" si="2"/>
        <v>2.3870967741935485</v>
      </c>
      <c r="H34" s="170">
        <f t="shared" si="2"/>
        <v>2.503225806451613</v>
      </c>
      <c r="I34" s="170">
        <f t="shared" si="2"/>
        <v>3.7258064516129035</v>
      </c>
      <c r="J34" s="170">
        <f t="shared" si="2"/>
        <v>5.425806451612904</v>
      </c>
      <c r="K34" s="170">
        <f t="shared" si="2"/>
        <v>6.6806451612903235</v>
      </c>
      <c r="L34" s="170">
        <f t="shared" si="2"/>
        <v>7.319354838709677</v>
      </c>
      <c r="M34" s="170">
        <f t="shared" si="2"/>
        <v>8.000000000000002</v>
      </c>
      <c r="N34" s="170">
        <f t="shared" si="2"/>
        <v>8.029032258064515</v>
      </c>
      <c r="O34" s="170">
        <f t="shared" si="2"/>
        <v>8.106451612903227</v>
      </c>
      <c r="P34" s="170">
        <f t="shared" si="2"/>
        <v>7.719354838709678</v>
      </c>
      <c r="Q34" s="170">
        <f t="shared" si="2"/>
        <v>6.8193548387096765</v>
      </c>
      <c r="R34" s="170">
        <f t="shared" si="2"/>
        <v>5.219354838709678</v>
      </c>
      <c r="S34" s="170">
        <f aca="true" t="shared" si="3" ref="S34:Y34">AVERAGE(S3:S33)</f>
        <v>4.258064516129031</v>
      </c>
      <c r="T34" s="170">
        <f t="shared" si="3"/>
        <v>3.77741935483871</v>
      </c>
      <c r="U34" s="170">
        <f t="shared" si="3"/>
        <v>3.5645161290322576</v>
      </c>
      <c r="V34" s="170">
        <f t="shared" si="3"/>
        <v>3.3838709677419354</v>
      </c>
      <c r="W34" s="170">
        <f t="shared" si="3"/>
        <v>3.1225806451612903</v>
      </c>
      <c r="X34" s="170">
        <f t="shared" si="3"/>
        <v>3.0064516129032257</v>
      </c>
      <c r="Y34" s="170">
        <f t="shared" si="3"/>
        <v>2.8354838709677415</v>
      </c>
      <c r="Z34" s="170">
        <f>AVERAGE(B3:Y33)</f>
        <v>4.515188172043014</v>
      </c>
      <c r="AA34" s="171">
        <f>(AVERAGE(最高))</f>
        <v>9.187096774193545</v>
      </c>
      <c r="AB34" s="172"/>
      <c r="AC34" s="173"/>
      <c r="AD34" s="171">
        <f>(AVERAGE(最低))</f>
        <v>0.4741935483870969</v>
      </c>
      <c r="AE34" s="172"/>
    </row>
    <row r="35" ht="9.75" customHeight="1"/>
    <row r="36" spans="1:9" ht="11.25" customHeight="1">
      <c r="A36" s="151" t="s">
        <v>10</v>
      </c>
      <c r="B36" s="151"/>
      <c r="C36" s="151"/>
      <c r="D36" s="151"/>
      <c r="E36" s="151"/>
      <c r="F36" s="151"/>
      <c r="G36" s="151"/>
      <c r="H36" s="151"/>
      <c r="I36" s="151"/>
    </row>
    <row r="37" spans="1:9" ht="11.25" customHeight="1">
      <c r="A37" s="152" t="s">
        <v>11</v>
      </c>
      <c r="B37" s="153"/>
      <c r="C37" s="153"/>
      <c r="D37" s="115">
        <f>COUNTIF(mean,"&lt;0")</f>
        <v>0</v>
      </c>
      <c r="E37" s="151"/>
      <c r="F37" s="151"/>
      <c r="G37" s="151"/>
      <c r="H37" s="151"/>
      <c r="I37" s="151"/>
    </row>
    <row r="38" spans="1:9" ht="11.25" customHeight="1">
      <c r="A38" s="154" t="s">
        <v>12</v>
      </c>
      <c r="B38" s="155"/>
      <c r="C38" s="155"/>
      <c r="D38" s="116">
        <f>COUNTIF(mean,"&gt;=25")</f>
        <v>0</v>
      </c>
      <c r="E38" s="151"/>
      <c r="F38" s="151"/>
      <c r="G38" s="151"/>
      <c r="H38" s="151"/>
      <c r="I38" s="151"/>
    </row>
    <row r="39" spans="1:9" ht="11.25" customHeight="1">
      <c r="A39" s="152" t="s">
        <v>13</v>
      </c>
      <c r="B39" s="153"/>
      <c r="C39" s="153"/>
      <c r="D39" s="115">
        <f>COUNTIF(最低,"&lt;0")</f>
        <v>12</v>
      </c>
      <c r="E39" s="151"/>
      <c r="F39" s="151"/>
      <c r="G39" s="151"/>
      <c r="H39" s="151"/>
      <c r="I39" s="151"/>
    </row>
    <row r="40" spans="1:9" ht="11.25" customHeight="1">
      <c r="A40" s="154" t="s">
        <v>14</v>
      </c>
      <c r="B40" s="155"/>
      <c r="C40" s="155"/>
      <c r="D40" s="116">
        <f>COUNTIF(最低,"&gt;=25")</f>
        <v>0</v>
      </c>
      <c r="E40" s="151"/>
      <c r="F40" s="151"/>
      <c r="G40" s="151"/>
      <c r="H40" s="151"/>
      <c r="I40" s="151"/>
    </row>
    <row r="41" spans="1:9" ht="11.25" customHeight="1">
      <c r="A41" s="152" t="s">
        <v>15</v>
      </c>
      <c r="B41" s="153"/>
      <c r="C41" s="153"/>
      <c r="D41" s="115">
        <f>COUNTIF(最高,"&lt;0")</f>
        <v>0</v>
      </c>
      <c r="E41" s="151"/>
      <c r="F41" s="151"/>
      <c r="G41" s="151"/>
      <c r="H41" s="151"/>
      <c r="I41" s="151"/>
    </row>
    <row r="42" spans="1:9" ht="11.25" customHeight="1">
      <c r="A42" s="154" t="s">
        <v>16</v>
      </c>
      <c r="B42" s="155"/>
      <c r="C42" s="155"/>
      <c r="D42" s="116">
        <f>COUNTIF(最高,"&gt;=25")</f>
        <v>0</v>
      </c>
      <c r="E42" s="151"/>
      <c r="F42" s="151"/>
      <c r="G42" s="151"/>
      <c r="H42" s="151"/>
      <c r="I42" s="151"/>
    </row>
    <row r="43" spans="1:9" ht="11.25" customHeight="1">
      <c r="A43" s="156" t="s">
        <v>17</v>
      </c>
      <c r="B43" s="157"/>
      <c r="C43" s="157"/>
      <c r="D43" s="117">
        <f>COUNTIF(最高,"&gt;=30")</f>
        <v>0</v>
      </c>
      <c r="E43" s="151"/>
      <c r="F43" s="151"/>
      <c r="G43" s="151"/>
      <c r="H43" s="151"/>
      <c r="I43" s="151"/>
    </row>
    <row r="44" spans="1:9" ht="11.25" customHeight="1">
      <c r="A44" s="151" t="s">
        <v>18</v>
      </c>
      <c r="B44" s="151"/>
      <c r="C44" s="151"/>
      <c r="D44" s="151"/>
      <c r="E44" s="151"/>
      <c r="F44" s="151"/>
      <c r="G44" s="151"/>
      <c r="H44" s="151"/>
      <c r="I44" s="151"/>
    </row>
    <row r="45" spans="1:9" ht="11.25" customHeight="1">
      <c r="A45" s="159" t="s">
        <v>19</v>
      </c>
      <c r="B45" s="158"/>
      <c r="C45" s="158" t="s">
        <v>3</v>
      </c>
      <c r="D45" s="160" t="s">
        <v>6</v>
      </c>
      <c r="E45" s="151"/>
      <c r="F45" s="159" t="s">
        <v>20</v>
      </c>
      <c r="G45" s="158"/>
      <c r="H45" s="158" t="s">
        <v>3</v>
      </c>
      <c r="I45" s="160" t="s">
        <v>8</v>
      </c>
    </row>
    <row r="46" spans="1:9" ht="11.25" customHeight="1">
      <c r="A46" s="118"/>
      <c r="B46" s="119">
        <f>MAX(最高)</f>
        <v>17.7</v>
      </c>
      <c r="C46" s="222">
        <v>27</v>
      </c>
      <c r="D46" s="227" t="s">
        <v>73</v>
      </c>
      <c r="E46" s="151"/>
      <c r="F46" s="118"/>
      <c r="G46" s="123">
        <f>MIN(最低)</f>
        <v>-3.6</v>
      </c>
      <c r="H46" s="222">
        <v>20</v>
      </c>
      <c r="I46" s="223" t="s">
        <v>107</v>
      </c>
    </row>
    <row r="47" spans="1:9" ht="11.25" customHeight="1">
      <c r="A47" s="120"/>
      <c r="B47" s="224"/>
      <c r="C47" s="222"/>
      <c r="D47" s="227"/>
      <c r="E47" s="151"/>
      <c r="F47" s="120"/>
      <c r="G47" s="224"/>
      <c r="H47" s="222"/>
      <c r="I47" s="228"/>
    </row>
    <row r="48" spans="1:9" ht="11.25" customHeight="1">
      <c r="A48" s="121"/>
      <c r="B48" s="122"/>
      <c r="C48" s="229"/>
      <c r="D48" s="230"/>
      <c r="E48" s="151"/>
      <c r="F48" s="121"/>
      <c r="G48" s="122"/>
      <c r="H48" s="220"/>
      <c r="I48" s="226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E48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3.75390625" style="0" hidden="1" customWidth="1"/>
    <col min="30" max="31" width="6.25390625" style="0" customWidth="1"/>
    <col min="32" max="32" width="2.75390625" style="0" customWidth="1"/>
  </cols>
  <sheetData>
    <row r="1" spans="2:30" ht="18" customHeight="1">
      <c r="B1" s="166" t="s">
        <v>0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Z1" s="178">
        <f>'1月'!Z1</f>
        <v>2021</v>
      </c>
      <c r="AA1" t="s">
        <v>1</v>
      </c>
      <c r="AB1" s="179">
        <v>10</v>
      </c>
      <c r="AC1" s="165"/>
      <c r="AD1" t="s">
        <v>2</v>
      </c>
    </row>
    <row r="2" spans="1:31" ht="12" customHeight="1">
      <c r="A2" s="174" t="s">
        <v>3</v>
      </c>
      <c r="B2" s="175">
        <v>1</v>
      </c>
      <c r="C2" s="175">
        <v>2</v>
      </c>
      <c r="D2" s="175">
        <v>3</v>
      </c>
      <c r="E2" s="175">
        <v>4</v>
      </c>
      <c r="F2" s="175">
        <v>5</v>
      </c>
      <c r="G2" s="175">
        <v>6</v>
      </c>
      <c r="H2" s="175">
        <v>7</v>
      </c>
      <c r="I2" s="175">
        <v>8</v>
      </c>
      <c r="J2" s="175">
        <v>9</v>
      </c>
      <c r="K2" s="175">
        <v>10</v>
      </c>
      <c r="L2" s="175">
        <v>11</v>
      </c>
      <c r="M2" s="175">
        <v>12</v>
      </c>
      <c r="N2" s="175">
        <v>13</v>
      </c>
      <c r="O2" s="175">
        <v>14</v>
      </c>
      <c r="P2" s="175">
        <v>15</v>
      </c>
      <c r="Q2" s="175">
        <v>16</v>
      </c>
      <c r="R2" s="175">
        <v>17</v>
      </c>
      <c r="S2" s="175">
        <v>18</v>
      </c>
      <c r="T2" s="175">
        <v>19</v>
      </c>
      <c r="U2" s="175">
        <v>20</v>
      </c>
      <c r="V2" s="175">
        <v>21</v>
      </c>
      <c r="W2" s="175">
        <v>22</v>
      </c>
      <c r="X2" s="175">
        <v>23</v>
      </c>
      <c r="Y2" s="175">
        <v>24</v>
      </c>
      <c r="Z2" s="180" t="s">
        <v>4</v>
      </c>
      <c r="AA2" s="180" t="s">
        <v>5</v>
      </c>
      <c r="AB2" s="174" t="s">
        <v>6</v>
      </c>
      <c r="AC2" s="180" t="s">
        <v>3</v>
      </c>
      <c r="AD2" s="180" t="s">
        <v>7</v>
      </c>
      <c r="AE2" s="174" t="s">
        <v>8</v>
      </c>
    </row>
    <row r="3" spans="1:31" ht="11.25" customHeight="1">
      <c r="A3" s="168">
        <v>1</v>
      </c>
      <c r="B3" s="205">
        <v>21.7</v>
      </c>
      <c r="C3" s="205">
        <v>21.6</v>
      </c>
      <c r="D3" s="205">
        <v>21.5</v>
      </c>
      <c r="E3" s="205">
        <v>21</v>
      </c>
      <c r="F3" s="205">
        <v>20.7</v>
      </c>
      <c r="G3" s="205">
        <v>20.3</v>
      </c>
      <c r="H3" s="205">
        <v>20</v>
      </c>
      <c r="I3" s="205">
        <v>19.7</v>
      </c>
      <c r="J3" s="205">
        <v>18.8</v>
      </c>
      <c r="K3" s="205">
        <v>18.6</v>
      </c>
      <c r="L3" s="205">
        <v>18.7</v>
      </c>
      <c r="M3" s="205">
        <v>18.5</v>
      </c>
      <c r="N3" s="205">
        <v>18.6</v>
      </c>
      <c r="O3" s="205">
        <v>18</v>
      </c>
      <c r="P3" s="205">
        <v>17.7</v>
      </c>
      <c r="Q3" s="205">
        <v>18.1</v>
      </c>
      <c r="R3" s="205">
        <v>17.6</v>
      </c>
      <c r="S3" s="205">
        <v>17.8</v>
      </c>
      <c r="T3" s="205">
        <v>17.3</v>
      </c>
      <c r="U3" s="205">
        <v>17.6</v>
      </c>
      <c r="V3" s="205">
        <v>19</v>
      </c>
      <c r="W3" s="205">
        <v>18.5</v>
      </c>
      <c r="X3" s="205">
        <v>18.7</v>
      </c>
      <c r="Y3" s="205">
        <v>18.7</v>
      </c>
      <c r="Z3" s="167">
        <f aca="true" t="shared" si="0" ref="Z3:Z33">AVERAGE(B3:Y3)</f>
        <v>19.1125</v>
      </c>
      <c r="AA3" s="209">
        <v>21.9</v>
      </c>
      <c r="AB3" s="210" t="s">
        <v>445</v>
      </c>
      <c r="AC3" s="1">
        <v>1</v>
      </c>
      <c r="AD3" s="209">
        <v>17.3</v>
      </c>
      <c r="AE3" s="212" t="s">
        <v>465</v>
      </c>
    </row>
    <row r="4" spans="1:31" ht="11.25" customHeight="1">
      <c r="A4" s="168">
        <v>2</v>
      </c>
      <c r="B4" s="205">
        <v>19.3</v>
      </c>
      <c r="C4" s="205">
        <v>19.4</v>
      </c>
      <c r="D4" s="205">
        <v>19.6</v>
      </c>
      <c r="E4" s="205">
        <v>18.6</v>
      </c>
      <c r="F4" s="205">
        <v>16.7</v>
      </c>
      <c r="G4" s="205">
        <v>18.7</v>
      </c>
      <c r="H4" s="205">
        <v>19.7</v>
      </c>
      <c r="I4" s="205">
        <v>23.1</v>
      </c>
      <c r="J4" s="205">
        <v>25.3</v>
      </c>
      <c r="K4" s="205">
        <v>26.1</v>
      </c>
      <c r="L4" s="205">
        <v>27.6</v>
      </c>
      <c r="M4" s="205">
        <v>27.4</v>
      </c>
      <c r="N4" s="205">
        <v>28.8</v>
      </c>
      <c r="O4" s="205">
        <v>25.7</v>
      </c>
      <c r="P4" s="205">
        <v>26</v>
      </c>
      <c r="Q4" s="205">
        <v>25</v>
      </c>
      <c r="R4" s="205">
        <v>23.4</v>
      </c>
      <c r="S4" s="206">
        <v>22</v>
      </c>
      <c r="T4" s="205">
        <v>21.9</v>
      </c>
      <c r="U4" s="205">
        <v>20.2</v>
      </c>
      <c r="V4" s="205">
        <v>19.8</v>
      </c>
      <c r="W4" s="205">
        <v>19.2</v>
      </c>
      <c r="X4" s="205">
        <v>18.6</v>
      </c>
      <c r="Y4" s="205">
        <v>17.9</v>
      </c>
      <c r="Z4" s="167">
        <f t="shared" si="0"/>
        <v>22.08333333333333</v>
      </c>
      <c r="AA4" s="209">
        <v>29.2</v>
      </c>
      <c r="AB4" s="210" t="s">
        <v>391</v>
      </c>
      <c r="AC4" s="1">
        <v>2</v>
      </c>
      <c r="AD4" s="209">
        <v>16.6</v>
      </c>
      <c r="AE4" s="212" t="s">
        <v>466</v>
      </c>
    </row>
    <row r="5" spans="1:31" ht="11.25" customHeight="1">
      <c r="A5" s="168">
        <v>3</v>
      </c>
      <c r="B5" s="205">
        <v>17.7</v>
      </c>
      <c r="C5" s="205">
        <v>17.6</v>
      </c>
      <c r="D5" s="205">
        <v>17.8</v>
      </c>
      <c r="E5" s="205">
        <v>17.5</v>
      </c>
      <c r="F5" s="205">
        <v>17.5</v>
      </c>
      <c r="G5" s="205">
        <v>16.8</v>
      </c>
      <c r="H5" s="205">
        <v>19.7</v>
      </c>
      <c r="I5" s="205">
        <v>22.3</v>
      </c>
      <c r="J5" s="205">
        <v>23</v>
      </c>
      <c r="K5" s="205">
        <v>23.1</v>
      </c>
      <c r="L5" s="205">
        <v>23.5</v>
      </c>
      <c r="M5" s="205">
        <v>23.9</v>
      </c>
      <c r="N5" s="205">
        <v>23.8</v>
      </c>
      <c r="O5" s="205">
        <v>23.7</v>
      </c>
      <c r="P5" s="205">
        <v>23.8</v>
      </c>
      <c r="Q5" s="205">
        <v>23.4</v>
      </c>
      <c r="R5" s="205">
        <v>21.3</v>
      </c>
      <c r="S5" s="205">
        <v>19.5</v>
      </c>
      <c r="T5" s="205">
        <v>19.1</v>
      </c>
      <c r="U5" s="205">
        <v>19.1</v>
      </c>
      <c r="V5" s="205">
        <v>19.4</v>
      </c>
      <c r="W5" s="205">
        <v>19.2</v>
      </c>
      <c r="X5" s="205">
        <v>19.5</v>
      </c>
      <c r="Y5" s="205">
        <v>19.7</v>
      </c>
      <c r="Z5" s="167">
        <f t="shared" si="0"/>
        <v>20.495833333333334</v>
      </c>
      <c r="AA5" s="209">
        <v>24.6</v>
      </c>
      <c r="AB5" s="210" t="s">
        <v>446</v>
      </c>
      <c r="AC5" s="1">
        <v>3</v>
      </c>
      <c r="AD5" s="209">
        <v>16.8</v>
      </c>
      <c r="AE5" s="212" t="s">
        <v>467</v>
      </c>
    </row>
    <row r="6" spans="1:31" ht="11.25" customHeight="1">
      <c r="A6" s="168">
        <v>4</v>
      </c>
      <c r="B6" s="205">
        <v>21</v>
      </c>
      <c r="C6" s="205">
        <v>20.9</v>
      </c>
      <c r="D6" s="205">
        <v>20.9</v>
      </c>
      <c r="E6" s="205">
        <v>21</v>
      </c>
      <c r="F6" s="205">
        <v>21.4</v>
      </c>
      <c r="G6" s="205">
        <v>21</v>
      </c>
      <c r="H6" s="205">
        <v>22.9</v>
      </c>
      <c r="I6" s="205">
        <v>24</v>
      </c>
      <c r="J6" s="205">
        <v>24.6</v>
      </c>
      <c r="K6" s="205">
        <v>26.3</v>
      </c>
      <c r="L6" s="205">
        <v>26.4</v>
      </c>
      <c r="M6" s="205">
        <v>27.5</v>
      </c>
      <c r="N6" s="205">
        <v>28</v>
      </c>
      <c r="O6" s="205">
        <v>28.3</v>
      </c>
      <c r="P6" s="205">
        <v>28.4</v>
      </c>
      <c r="Q6" s="205">
        <v>25.4</v>
      </c>
      <c r="R6" s="205">
        <v>24.3</v>
      </c>
      <c r="S6" s="205">
        <v>22.6</v>
      </c>
      <c r="T6" s="205">
        <v>21.9</v>
      </c>
      <c r="U6" s="205">
        <v>21.7</v>
      </c>
      <c r="V6" s="205">
        <v>22.4</v>
      </c>
      <c r="W6" s="205">
        <v>22.3</v>
      </c>
      <c r="X6" s="205">
        <v>22.3</v>
      </c>
      <c r="Y6" s="205">
        <v>22.2</v>
      </c>
      <c r="Z6" s="167">
        <f t="shared" si="0"/>
        <v>23.654166666666665</v>
      </c>
      <c r="AA6" s="209">
        <v>28.8</v>
      </c>
      <c r="AB6" s="210" t="s">
        <v>447</v>
      </c>
      <c r="AC6" s="1">
        <v>4</v>
      </c>
      <c r="AD6" s="209">
        <v>19.6</v>
      </c>
      <c r="AE6" s="212" t="s">
        <v>468</v>
      </c>
    </row>
    <row r="7" spans="1:31" ht="11.25" customHeight="1">
      <c r="A7" s="168">
        <v>5</v>
      </c>
      <c r="B7" s="205">
        <v>22</v>
      </c>
      <c r="C7" s="205">
        <v>21.3</v>
      </c>
      <c r="D7" s="205">
        <v>20.9</v>
      </c>
      <c r="E7" s="205">
        <v>20.5</v>
      </c>
      <c r="F7" s="205">
        <v>19.8</v>
      </c>
      <c r="G7" s="205">
        <v>19.7</v>
      </c>
      <c r="H7" s="205">
        <v>21.2</v>
      </c>
      <c r="I7" s="205">
        <v>23.5</v>
      </c>
      <c r="J7" s="205">
        <v>25.3</v>
      </c>
      <c r="K7" s="205">
        <v>26</v>
      </c>
      <c r="L7" s="205">
        <v>25.3</v>
      </c>
      <c r="M7" s="205">
        <v>25.7</v>
      </c>
      <c r="N7" s="205">
        <v>26.2</v>
      </c>
      <c r="O7" s="205">
        <v>26.4</v>
      </c>
      <c r="P7" s="205">
        <v>25.4</v>
      </c>
      <c r="Q7" s="205">
        <v>25.3</v>
      </c>
      <c r="R7" s="205">
        <v>24.8</v>
      </c>
      <c r="S7" s="205">
        <v>23.5</v>
      </c>
      <c r="T7" s="205">
        <v>23.2</v>
      </c>
      <c r="U7" s="205">
        <v>23.1</v>
      </c>
      <c r="V7" s="205">
        <v>23.3</v>
      </c>
      <c r="W7" s="205">
        <v>23.1</v>
      </c>
      <c r="X7" s="205">
        <v>22.9</v>
      </c>
      <c r="Y7" s="205">
        <v>23.5</v>
      </c>
      <c r="Z7" s="167">
        <f t="shared" si="0"/>
        <v>23.412499999999998</v>
      </c>
      <c r="AA7" s="209">
        <v>26.7</v>
      </c>
      <c r="AB7" s="210" t="s">
        <v>448</v>
      </c>
      <c r="AC7" s="1">
        <v>5</v>
      </c>
      <c r="AD7" s="209">
        <v>19.3</v>
      </c>
      <c r="AE7" s="212" t="s">
        <v>458</v>
      </c>
    </row>
    <row r="8" spans="1:31" ht="11.25" customHeight="1">
      <c r="A8" s="168">
        <v>6</v>
      </c>
      <c r="B8" s="205">
        <v>23.5</v>
      </c>
      <c r="C8" s="205">
        <v>22.9</v>
      </c>
      <c r="D8" s="205">
        <v>21.8</v>
      </c>
      <c r="E8" s="205">
        <v>21.1</v>
      </c>
      <c r="F8" s="205">
        <v>20.6</v>
      </c>
      <c r="G8" s="205">
        <v>21.3</v>
      </c>
      <c r="H8" s="205">
        <v>23.1</v>
      </c>
      <c r="I8" s="205">
        <v>25.3</v>
      </c>
      <c r="J8" s="205">
        <v>25.1</v>
      </c>
      <c r="K8" s="205">
        <v>23.3</v>
      </c>
      <c r="L8" s="205">
        <v>21</v>
      </c>
      <c r="M8" s="205">
        <v>20.4</v>
      </c>
      <c r="N8" s="205">
        <v>19.9</v>
      </c>
      <c r="O8" s="205">
        <v>19.7</v>
      </c>
      <c r="P8" s="205">
        <v>19.5</v>
      </c>
      <c r="Q8" s="205">
        <v>19.4</v>
      </c>
      <c r="R8" s="205">
        <v>19.3</v>
      </c>
      <c r="S8" s="205">
        <v>19.3</v>
      </c>
      <c r="T8" s="205">
        <v>19.1</v>
      </c>
      <c r="U8" s="205">
        <v>18.5</v>
      </c>
      <c r="V8" s="205">
        <v>18.5</v>
      </c>
      <c r="W8" s="205">
        <v>18.3</v>
      </c>
      <c r="X8" s="205">
        <v>18.1</v>
      </c>
      <c r="Y8" s="205">
        <v>17.2</v>
      </c>
      <c r="Z8" s="167">
        <f t="shared" si="0"/>
        <v>20.675</v>
      </c>
      <c r="AA8" s="209">
        <v>25.8</v>
      </c>
      <c r="AB8" s="210" t="s">
        <v>449</v>
      </c>
      <c r="AC8" s="1">
        <v>6</v>
      </c>
      <c r="AD8" s="209">
        <v>17.2</v>
      </c>
      <c r="AE8" s="212" t="s">
        <v>63</v>
      </c>
    </row>
    <row r="9" spans="1:31" ht="11.25" customHeight="1">
      <c r="A9" s="168">
        <v>7</v>
      </c>
      <c r="B9" s="205">
        <v>17</v>
      </c>
      <c r="C9" s="205">
        <v>17.1</v>
      </c>
      <c r="D9" s="205">
        <v>17.1</v>
      </c>
      <c r="E9" s="205">
        <v>17.3</v>
      </c>
      <c r="F9" s="205">
        <v>17.2</v>
      </c>
      <c r="G9" s="205">
        <v>17.2</v>
      </c>
      <c r="H9" s="205">
        <v>17.7</v>
      </c>
      <c r="I9" s="205">
        <v>18.4</v>
      </c>
      <c r="J9" s="205">
        <v>19.4</v>
      </c>
      <c r="K9" s="205">
        <v>19.8</v>
      </c>
      <c r="L9" s="205">
        <v>20.5</v>
      </c>
      <c r="M9" s="205">
        <v>21</v>
      </c>
      <c r="N9" s="205">
        <v>20.5</v>
      </c>
      <c r="O9" s="205">
        <v>20.7</v>
      </c>
      <c r="P9" s="205">
        <v>21.1</v>
      </c>
      <c r="Q9" s="205">
        <v>21</v>
      </c>
      <c r="R9" s="205">
        <v>20.8</v>
      </c>
      <c r="S9" s="205">
        <v>20.8</v>
      </c>
      <c r="T9" s="205">
        <v>21</v>
      </c>
      <c r="U9" s="205">
        <v>21.2</v>
      </c>
      <c r="V9" s="205">
        <v>21.2</v>
      </c>
      <c r="W9" s="205">
        <v>21.1</v>
      </c>
      <c r="X9" s="205">
        <v>21.1</v>
      </c>
      <c r="Y9" s="205">
        <v>21.6</v>
      </c>
      <c r="Z9" s="167">
        <f t="shared" si="0"/>
        <v>19.65833333333334</v>
      </c>
      <c r="AA9" s="209">
        <v>22.2</v>
      </c>
      <c r="AB9" s="210" t="s">
        <v>258</v>
      </c>
      <c r="AC9" s="1">
        <v>7</v>
      </c>
      <c r="AD9" s="209">
        <v>16.7</v>
      </c>
      <c r="AE9" s="212" t="s">
        <v>469</v>
      </c>
    </row>
    <row r="10" spans="1:31" ht="11.25" customHeight="1">
      <c r="A10" s="168">
        <v>8</v>
      </c>
      <c r="B10" s="205">
        <v>21.5</v>
      </c>
      <c r="C10" s="205">
        <v>21.2</v>
      </c>
      <c r="D10" s="205">
        <v>21</v>
      </c>
      <c r="E10" s="205">
        <v>20.8</v>
      </c>
      <c r="F10" s="205">
        <v>21.3</v>
      </c>
      <c r="G10" s="205">
        <v>20.7</v>
      </c>
      <c r="H10" s="205">
        <v>22.4</v>
      </c>
      <c r="I10" s="205">
        <v>23.7</v>
      </c>
      <c r="J10" s="205">
        <v>24.8</v>
      </c>
      <c r="K10" s="205">
        <v>26.3</v>
      </c>
      <c r="L10" s="205">
        <v>28.2</v>
      </c>
      <c r="M10" s="205">
        <v>26.3</v>
      </c>
      <c r="N10" s="205">
        <v>24.5</v>
      </c>
      <c r="O10" s="205">
        <v>25.5</v>
      </c>
      <c r="P10" s="205">
        <v>25.1</v>
      </c>
      <c r="Q10" s="205">
        <v>24.7</v>
      </c>
      <c r="R10" s="205">
        <v>24.2</v>
      </c>
      <c r="S10" s="205">
        <v>23</v>
      </c>
      <c r="T10" s="205">
        <v>22.1</v>
      </c>
      <c r="U10" s="205">
        <v>22</v>
      </c>
      <c r="V10" s="205">
        <v>21.2</v>
      </c>
      <c r="W10" s="205">
        <v>21.3</v>
      </c>
      <c r="X10" s="205">
        <v>20.7</v>
      </c>
      <c r="Y10" s="205">
        <v>21</v>
      </c>
      <c r="Z10" s="167">
        <f t="shared" si="0"/>
        <v>23.0625</v>
      </c>
      <c r="AA10" s="209">
        <v>28.9</v>
      </c>
      <c r="AB10" s="210" t="s">
        <v>450</v>
      </c>
      <c r="AC10" s="1">
        <v>8</v>
      </c>
      <c r="AD10" s="209">
        <v>20.7</v>
      </c>
      <c r="AE10" s="212" t="s">
        <v>58</v>
      </c>
    </row>
    <row r="11" spans="1:31" ht="11.25" customHeight="1">
      <c r="A11" s="168">
        <v>9</v>
      </c>
      <c r="B11" s="205">
        <v>21.3</v>
      </c>
      <c r="C11" s="205">
        <v>20.7</v>
      </c>
      <c r="D11" s="205">
        <v>20.7</v>
      </c>
      <c r="E11" s="205">
        <v>20.8</v>
      </c>
      <c r="F11" s="205">
        <v>20.6</v>
      </c>
      <c r="G11" s="205">
        <v>20.5</v>
      </c>
      <c r="H11" s="205">
        <v>21.1</v>
      </c>
      <c r="I11" s="205">
        <v>21.4</v>
      </c>
      <c r="J11" s="205">
        <v>21.9</v>
      </c>
      <c r="K11" s="205">
        <v>22.9</v>
      </c>
      <c r="L11" s="205">
        <v>22.1</v>
      </c>
      <c r="M11" s="205">
        <v>21.2</v>
      </c>
      <c r="N11" s="205">
        <v>20.7</v>
      </c>
      <c r="O11" s="205">
        <v>20.7</v>
      </c>
      <c r="P11" s="205">
        <v>20.3</v>
      </c>
      <c r="Q11" s="205">
        <v>20.3</v>
      </c>
      <c r="R11" s="205">
        <v>20</v>
      </c>
      <c r="S11" s="205">
        <v>19.4</v>
      </c>
      <c r="T11" s="205">
        <v>19.2</v>
      </c>
      <c r="U11" s="205">
        <v>19.1</v>
      </c>
      <c r="V11" s="205">
        <v>19.1</v>
      </c>
      <c r="W11" s="205">
        <v>19.2</v>
      </c>
      <c r="X11" s="205">
        <v>19</v>
      </c>
      <c r="Y11" s="205">
        <v>18.9</v>
      </c>
      <c r="Z11" s="167">
        <f t="shared" si="0"/>
        <v>20.4625</v>
      </c>
      <c r="AA11" s="209">
        <v>23.3</v>
      </c>
      <c r="AB11" s="210" t="s">
        <v>451</v>
      </c>
      <c r="AC11" s="1">
        <v>9</v>
      </c>
      <c r="AD11" s="209">
        <v>18.9</v>
      </c>
      <c r="AE11" s="212" t="s">
        <v>63</v>
      </c>
    </row>
    <row r="12" spans="1:31" ht="11.25" customHeight="1">
      <c r="A12" s="176">
        <v>10</v>
      </c>
      <c r="B12" s="207">
        <v>19.1</v>
      </c>
      <c r="C12" s="207">
        <v>18.7</v>
      </c>
      <c r="D12" s="207">
        <v>19.1</v>
      </c>
      <c r="E12" s="207">
        <v>19.4</v>
      </c>
      <c r="F12" s="207">
        <v>19.7</v>
      </c>
      <c r="G12" s="207">
        <v>19.6</v>
      </c>
      <c r="H12" s="207">
        <v>20.7</v>
      </c>
      <c r="I12" s="207">
        <v>22.5</v>
      </c>
      <c r="J12" s="207">
        <v>22.7</v>
      </c>
      <c r="K12" s="207">
        <v>23.8</v>
      </c>
      <c r="L12" s="207">
        <v>23.8</v>
      </c>
      <c r="M12" s="207">
        <v>23.8</v>
      </c>
      <c r="N12" s="207">
        <v>23.5</v>
      </c>
      <c r="O12" s="207">
        <v>23.7</v>
      </c>
      <c r="P12" s="207">
        <v>23.2</v>
      </c>
      <c r="Q12" s="207">
        <v>24</v>
      </c>
      <c r="R12" s="207">
        <v>22.5</v>
      </c>
      <c r="S12" s="207">
        <v>22.5</v>
      </c>
      <c r="T12" s="207">
        <v>22.2</v>
      </c>
      <c r="U12" s="207">
        <v>22.6</v>
      </c>
      <c r="V12" s="207">
        <v>22.3</v>
      </c>
      <c r="W12" s="207">
        <v>22.1</v>
      </c>
      <c r="X12" s="207">
        <v>22</v>
      </c>
      <c r="Y12" s="207">
        <v>21.9</v>
      </c>
      <c r="Z12" s="177">
        <f t="shared" si="0"/>
        <v>21.891666666666666</v>
      </c>
      <c r="AA12" s="208">
        <v>25.4</v>
      </c>
      <c r="AB12" s="211" t="s">
        <v>212</v>
      </c>
      <c r="AC12" s="164">
        <v>10</v>
      </c>
      <c r="AD12" s="208">
        <v>18.6</v>
      </c>
      <c r="AE12" s="213" t="s">
        <v>470</v>
      </c>
    </row>
    <row r="13" spans="1:31" ht="11.25" customHeight="1">
      <c r="A13" s="168">
        <v>11</v>
      </c>
      <c r="B13" s="205">
        <v>21.6</v>
      </c>
      <c r="C13" s="205">
        <v>21.5</v>
      </c>
      <c r="D13" s="205">
        <v>21.4</v>
      </c>
      <c r="E13" s="205">
        <v>21.5</v>
      </c>
      <c r="F13" s="205">
        <v>21.5</v>
      </c>
      <c r="G13" s="205">
        <v>21.4</v>
      </c>
      <c r="H13" s="205">
        <v>22.6</v>
      </c>
      <c r="I13" s="205">
        <v>23.9</v>
      </c>
      <c r="J13" s="205">
        <v>24.7</v>
      </c>
      <c r="K13" s="205">
        <v>25.3</v>
      </c>
      <c r="L13" s="205">
        <v>26.6</v>
      </c>
      <c r="M13" s="205">
        <v>27.2</v>
      </c>
      <c r="N13" s="205">
        <v>27.7</v>
      </c>
      <c r="O13" s="205">
        <v>29</v>
      </c>
      <c r="P13" s="205">
        <v>28.2</v>
      </c>
      <c r="Q13" s="205">
        <v>27.9</v>
      </c>
      <c r="R13" s="205">
        <v>25.2</v>
      </c>
      <c r="S13" s="205">
        <v>23.7</v>
      </c>
      <c r="T13" s="205">
        <v>23.4</v>
      </c>
      <c r="U13" s="205">
        <v>23.1</v>
      </c>
      <c r="V13" s="205">
        <v>22.4</v>
      </c>
      <c r="W13" s="205">
        <v>21.8</v>
      </c>
      <c r="X13" s="205">
        <v>21.3</v>
      </c>
      <c r="Y13" s="205">
        <v>20.8</v>
      </c>
      <c r="Z13" s="167">
        <f t="shared" si="0"/>
        <v>23.904166666666658</v>
      </c>
      <c r="AA13" s="209">
        <v>29</v>
      </c>
      <c r="AB13" s="210" t="s">
        <v>452</v>
      </c>
      <c r="AC13" s="1">
        <v>11</v>
      </c>
      <c r="AD13" s="209">
        <v>20.8</v>
      </c>
      <c r="AE13" s="212" t="s">
        <v>63</v>
      </c>
    </row>
    <row r="14" spans="1:31" ht="11.25" customHeight="1">
      <c r="A14" s="168">
        <v>12</v>
      </c>
      <c r="B14" s="205">
        <v>20.5</v>
      </c>
      <c r="C14" s="205">
        <v>20.3</v>
      </c>
      <c r="D14" s="205">
        <v>20</v>
      </c>
      <c r="E14" s="205">
        <v>19.8</v>
      </c>
      <c r="F14" s="205">
        <v>19.7</v>
      </c>
      <c r="G14" s="205">
        <v>19.6</v>
      </c>
      <c r="H14" s="205">
        <v>19.4</v>
      </c>
      <c r="I14" s="205">
        <v>19.4</v>
      </c>
      <c r="J14" s="205">
        <v>19.8</v>
      </c>
      <c r="K14" s="205">
        <v>18.5</v>
      </c>
      <c r="L14" s="205">
        <v>18.6</v>
      </c>
      <c r="M14" s="205">
        <v>18.6</v>
      </c>
      <c r="N14" s="205">
        <v>18.5</v>
      </c>
      <c r="O14" s="205">
        <v>18.3</v>
      </c>
      <c r="P14" s="205">
        <v>18.4</v>
      </c>
      <c r="Q14" s="205">
        <v>18</v>
      </c>
      <c r="R14" s="205">
        <v>17.7</v>
      </c>
      <c r="S14" s="205">
        <v>17.3</v>
      </c>
      <c r="T14" s="205">
        <v>16.9</v>
      </c>
      <c r="U14" s="205">
        <v>16.7</v>
      </c>
      <c r="V14" s="205">
        <v>16.9</v>
      </c>
      <c r="W14" s="205">
        <v>16.8</v>
      </c>
      <c r="X14" s="205">
        <v>16.7</v>
      </c>
      <c r="Y14" s="205">
        <v>16.7</v>
      </c>
      <c r="Z14" s="167">
        <f t="shared" si="0"/>
        <v>18.462499999999995</v>
      </c>
      <c r="AA14" s="209">
        <v>20.8</v>
      </c>
      <c r="AB14" s="210" t="s">
        <v>453</v>
      </c>
      <c r="AC14" s="1">
        <v>12</v>
      </c>
      <c r="AD14" s="209">
        <v>16.5</v>
      </c>
      <c r="AE14" s="212" t="s">
        <v>377</v>
      </c>
    </row>
    <row r="15" spans="1:31" ht="11.25" customHeight="1">
      <c r="A15" s="168">
        <v>13</v>
      </c>
      <c r="B15" s="205">
        <v>16.7</v>
      </c>
      <c r="C15" s="205">
        <v>16.4</v>
      </c>
      <c r="D15" s="205">
        <v>15.9</v>
      </c>
      <c r="E15" s="205">
        <v>16</v>
      </c>
      <c r="F15" s="205">
        <v>15.8</v>
      </c>
      <c r="G15" s="205">
        <v>16.2</v>
      </c>
      <c r="H15" s="205">
        <v>15.8</v>
      </c>
      <c r="I15" s="205">
        <v>16.2</v>
      </c>
      <c r="J15" s="205">
        <v>16.2</v>
      </c>
      <c r="K15" s="205">
        <v>16.9</v>
      </c>
      <c r="L15" s="205">
        <v>17.4</v>
      </c>
      <c r="M15" s="205">
        <v>17.1</v>
      </c>
      <c r="N15" s="205">
        <v>16.9</v>
      </c>
      <c r="O15" s="205">
        <v>16.5</v>
      </c>
      <c r="P15" s="205">
        <v>16.1</v>
      </c>
      <c r="Q15" s="205">
        <v>16.1</v>
      </c>
      <c r="R15" s="205">
        <v>16.1</v>
      </c>
      <c r="S15" s="205">
        <v>16</v>
      </c>
      <c r="T15" s="205">
        <v>15.9</v>
      </c>
      <c r="U15" s="205">
        <v>15.8</v>
      </c>
      <c r="V15" s="205">
        <v>15.9</v>
      </c>
      <c r="W15" s="205">
        <v>16.5</v>
      </c>
      <c r="X15" s="205">
        <v>16.8</v>
      </c>
      <c r="Y15" s="205">
        <v>16.7</v>
      </c>
      <c r="Z15" s="167">
        <f t="shared" si="0"/>
        <v>16.329166666666666</v>
      </c>
      <c r="AA15" s="209">
        <v>17.5</v>
      </c>
      <c r="AB15" s="210" t="s">
        <v>454</v>
      </c>
      <c r="AC15" s="1">
        <v>13</v>
      </c>
      <c r="AD15" s="209">
        <v>15.6</v>
      </c>
      <c r="AE15" s="212" t="s">
        <v>471</v>
      </c>
    </row>
    <row r="16" spans="1:31" ht="11.25" customHeight="1">
      <c r="A16" s="168">
        <v>14</v>
      </c>
      <c r="B16" s="205">
        <v>16.9</v>
      </c>
      <c r="C16" s="205">
        <v>16.9</v>
      </c>
      <c r="D16" s="205">
        <v>16.8</v>
      </c>
      <c r="E16" s="205">
        <v>16.5</v>
      </c>
      <c r="F16" s="205">
        <v>16.5</v>
      </c>
      <c r="G16" s="205">
        <v>15.9</v>
      </c>
      <c r="H16" s="205">
        <v>17.6</v>
      </c>
      <c r="I16" s="205">
        <v>19.3</v>
      </c>
      <c r="J16" s="205">
        <v>20.3</v>
      </c>
      <c r="K16" s="205">
        <v>20</v>
      </c>
      <c r="L16" s="205">
        <v>20.1</v>
      </c>
      <c r="M16" s="205">
        <v>20.6</v>
      </c>
      <c r="N16" s="205">
        <v>20.6</v>
      </c>
      <c r="O16" s="205">
        <v>20.5</v>
      </c>
      <c r="P16" s="205">
        <v>20.1</v>
      </c>
      <c r="Q16" s="205">
        <v>20</v>
      </c>
      <c r="R16" s="205">
        <v>18.8</v>
      </c>
      <c r="S16" s="205">
        <v>17.2</v>
      </c>
      <c r="T16" s="205">
        <v>16.8</v>
      </c>
      <c r="U16" s="205">
        <v>15.9</v>
      </c>
      <c r="V16" s="205">
        <v>15.7</v>
      </c>
      <c r="W16" s="205">
        <v>15.5</v>
      </c>
      <c r="X16" s="205">
        <v>15.3</v>
      </c>
      <c r="Y16" s="205">
        <v>15.2</v>
      </c>
      <c r="Z16" s="167">
        <f t="shared" si="0"/>
        <v>17.875</v>
      </c>
      <c r="AA16" s="209">
        <v>21.1</v>
      </c>
      <c r="AB16" s="210" t="s">
        <v>455</v>
      </c>
      <c r="AC16" s="1">
        <v>14</v>
      </c>
      <c r="AD16" s="209">
        <v>15.1</v>
      </c>
      <c r="AE16" s="212" t="s">
        <v>472</v>
      </c>
    </row>
    <row r="17" spans="1:31" ht="11.25" customHeight="1">
      <c r="A17" s="168">
        <v>15</v>
      </c>
      <c r="B17" s="205">
        <v>15.3</v>
      </c>
      <c r="C17" s="205">
        <v>14.9</v>
      </c>
      <c r="D17" s="205">
        <v>15.1</v>
      </c>
      <c r="E17" s="205">
        <v>15.9</v>
      </c>
      <c r="F17" s="205">
        <v>15.6</v>
      </c>
      <c r="G17" s="205">
        <v>15.1</v>
      </c>
      <c r="H17" s="205">
        <v>18.4</v>
      </c>
      <c r="I17" s="205">
        <v>20.6</v>
      </c>
      <c r="J17" s="205">
        <v>21.5</v>
      </c>
      <c r="K17" s="205">
        <v>22.4</v>
      </c>
      <c r="L17" s="205">
        <v>23.8</v>
      </c>
      <c r="M17" s="205">
        <v>23.7</v>
      </c>
      <c r="N17" s="205">
        <v>23</v>
      </c>
      <c r="O17" s="205">
        <v>22.4</v>
      </c>
      <c r="P17" s="205">
        <v>22.9</v>
      </c>
      <c r="Q17" s="205">
        <v>22.1</v>
      </c>
      <c r="R17" s="205">
        <v>21.4</v>
      </c>
      <c r="S17" s="205">
        <v>20.5</v>
      </c>
      <c r="T17" s="205">
        <v>20.5</v>
      </c>
      <c r="U17" s="205">
        <v>20.1</v>
      </c>
      <c r="V17" s="205">
        <v>19</v>
      </c>
      <c r="W17" s="205">
        <v>19.2</v>
      </c>
      <c r="X17" s="205">
        <v>19.2</v>
      </c>
      <c r="Y17" s="205">
        <v>19.6</v>
      </c>
      <c r="Z17" s="167">
        <f t="shared" si="0"/>
        <v>19.675</v>
      </c>
      <c r="AA17" s="209">
        <v>25</v>
      </c>
      <c r="AB17" s="210" t="s">
        <v>353</v>
      </c>
      <c r="AC17" s="1">
        <v>15</v>
      </c>
      <c r="AD17" s="209">
        <v>14.7</v>
      </c>
      <c r="AE17" s="212" t="s">
        <v>106</v>
      </c>
    </row>
    <row r="18" spans="1:31" ht="11.25" customHeight="1">
      <c r="A18" s="168">
        <v>16</v>
      </c>
      <c r="B18" s="205">
        <v>19.7</v>
      </c>
      <c r="C18" s="205">
        <v>19.4</v>
      </c>
      <c r="D18" s="205">
        <v>18.8</v>
      </c>
      <c r="E18" s="205">
        <v>18.7</v>
      </c>
      <c r="F18" s="205">
        <v>18.6</v>
      </c>
      <c r="G18" s="205">
        <v>18.2</v>
      </c>
      <c r="H18" s="205">
        <v>19.1</v>
      </c>
      <c r="I18" s="205">
        <v>20</v>
      </c>
      <c r="J18" s="205">
        <v>20.1</v>
      </c>
      <c r="K18" s="205">
        <v>20.2</v>
      </c>
      <c r="L18" s="205">
        <v>20</v>
      </c>
      <c r="M18" s="205">
        <v>20.1</v>
      </c>
      <c r="N18" s="205">
        <v>20.3</v>
      </c>
      <c r="O18" s="205">
        <v>19.7</v>
      </c>
      <c r="P18" s="205">
        <v>19.6</v>
      </c>
      <c r="Q18" s="205">
        <v>19.4</v>
      </c>
      <c r="R18" s="205">
        <v>19.3</v>
      </c>
      <c r="S18" s="205">
        <v>19.3</v>
      </c>
      <c r="T18" s="205">
        <v>19.3</v>
      </c>
      <c r="U18" s="205">
        <v>19.5</v>
      </c>
      <c r="V18" s="205">
        <v>19.5</v>
      </c>
      <c r="W18" s="205">
        <v>19.9</v>
      </c>
      <c r="X18" s="205">
        <v>20.4</v>
      </c>
      <c r="Y18" s="205">
        <v>21.1</v>
      </c>
      <c r="Z18" s="167">
        <f t="shared" si="0"/>
        <v>19.591666666666665</v>
      </c>
      <c r="AA18" s="209">
        <v>21.1</v>
      </c>
      <c r="AB18" s="210" t="s">
        <v>63</v>
      </c>
      <c r="AC18" s="1">
        <v>16</v>
      </c>
      <c r="AD18" s="209">
        <v>18.1</v>
      </c>
      <c r="AE18" s="212" t="s">
        <v>473</v>
      </c>
    </row>
    <row r="19" spans="1:31" ht="11.25" customHeight="1">
      <c r="A19" s="168">
        <v>17</v>
      </c>
      <c r="B19" s="205">
        <v>20.9</v>
      </c>
      <c r="C19" s="205">
        <v>20.8</v>
      </c>
      <c r="D19" s="205">
        <v>20.4</v>
      </c>
      <c r="E19" s="205">
        <v>20</v>
      </c>
      <c r="F19" s="205">
        <v>19.6</v>
      </c>
      <c r="G19" s="205">
        <v>19.2</v>
      </c>
      <c r="H19" s="205">
        <v>17</v>
      </c>
      <c r="I19" s="205">
        <v>15.2</v>
      </c>
      <c r="J19" s="205">
        <v>14.4</v>
      </c>
      <c r="K19" s="205">
        <v>13.7</v>
      </c>
      <c r="L19" s="205">
        <v>13.3</v>
      </c>
      <c r="M19" s="205">
        <v>12.7</v>
      </c>
      <c r="N19" s="205">
        <v>12.5</v>
      </c>
      <c r="O19" s="205">
        <v>12.6</v>
      </c>
      <c r="P19" s="205">
        <v>12.6</v>
      </c>
      <c r="Q19" s="205">
        <v>12.6</v>
      </c>
      <c r="R19" s="205">
        <v>12.3</v>
      </c>
      <c r="S19" s="205">
        <v>11.7</v>
      </c>
      <c r="T19" s="205">
        <v>10.8</v>
      </c>
      <c r="U19" s="205">
        <v>10.4</v>
      </c>
      <c r="V19" s="205">
        <v>9.7</v>
      </c>
      <c r="W19" s="205">
        <v>9.2</v>
      </c>
      <c r="X19" s="205">
        <v>9</v>
      </c>
      <c r="Y19" s="205">
        <v>9.4</v>
      </c>
      <c r="Z19" s="167">
        <f t="shared" si="0"/>
        <v>14.166666666666663</v>
      </c>
      <c r="AA19" s="209">
        <v>21.1</v>
      </c>
      <c r="AB19" s="210" t="s">
        <v>456</v>
      </c>
      <c r="AC19" s="1">
        <v>17</v>
      </c>
      <c r="AD19" s="209">
        <v>8.5</v>
      </c>
      <c r="AE19" s="212" t="s">
        <v>474</v>
      </c>
    </row>
    <row r="20" spans="1:31" ht="11.25" customHeight="1">
      <c r="A20" s="168">
        <v>18</v>
      </c>
      <c r="B20" s="205">
        <v>9.6</v>
      </c>
      <c r="C20" s="205">
        <v>9.1</v>
      </c>
      <c r="D20" s="205">
        <v>9.3</v>
      </c>
      <c r="E20" s="205">
        <v>9</v>
      </c>
      <c r="F20" s="205">
        <v>8.8</v>
      </c>
      <c r="G20" s="205">
        <v>9.2</v>
      </c>
      <c r="H20" s="205">
        <v>11.3</v>
      </c>
      <c r="I20" s="205">
        <v>13.2</v>
      </c>
      <c r="J20" s="205">
        <v>14.2</v>
      </c>
      <c r="K20" s="205">
        <v>15</v>
      </c>
      <c r="L20" s="205">
        <v>15.2</v>
      </c>
      <c r="M20" s="205">
        <v>15.3</v>
      </c>
      <c r="N20" s="205">
        <v>15.2</v>
      </c>
      <c r="O20" s="205">
        <v>15.2</v>
      </c>
      <c r="P20" s="205">
        <v>15.1</v>
      </c>
      <c r="Q20" s="205">
        <v>15</v>
      </c>
      <c r="R20" s="205">
        <v>14.3</v>
      </c>
      <c r="S20" s="205">
        <v>14.3</v>
      </c>
      <c r="T20" s="205">
        <v>13.1</v>
      </c>
      <c r="U20" s="205">
        <v>12.5</v>
      </c>
      <c r="V20" s="205">
        <v>11.8</v>
      </c>
      <c r="W20" s="205">
        <v>11.6</v>
      </c>
      <c r="X20" s="205">
        <v>11</v>
      </c>
      <c r="Y20" s="205">
        <v>11.1</v>
      </c>
      <c r="Z20" s="167">
        <f t="shared" si="0"/>
        <v>12.475000000000001</v>
      </c>
      <c r="AA20" s="209">
        <v>15.9</v>
      </c>
      <c r="AB20" s="210" t="s">
        <v>141</v>
      </c>
      <c r="AC20" s="1">
        <v>18</v>
      </c>
      <c r="AD20" s="209">
        <v>8.7</v>
      </c>
      <c r="AE20" s="212" t="s">
        <v>87</v>
      </c>
    </row>
    <row r="21" spans="1:31" ht="11.25" customHeight="1">
      <c r="A21" s="168">
        <v>19</v>
      </c>
      <c r="B21" s="205">
        <v>11.1</v>
      </c>
      <c r="C21" s="205">
        <v>11.6</v>
      </c>
      <c r="D21" s="205">
        <v>12.1</v>
      </c>
      <c r="E21" s="205">
        <v>12</v>
      </c>
      <c r="F21" s="205">
        <v>13</v>
      </c>
      <c r="G21" s="205">
        <v>13.2</v>
      </c>
      <c r="H21" s="205">
        <v>13.4</v>
      </c>
      <c r="I21" s="205">
        <v>13.9</v>
      </c>
      <c r="J21" s="205">
        <v>14.6</v>
      </c>
      <c r="K21" s="205">
        <v>15.2</v>
      </c>
      <c r="L21" s="205">
        <v>15.1</v>
      </c>
      <c r="M21" s="205">
        <v>16.4</v>
      </c>
      <c r="N21" s="205">
        <v>17.6</v>
      </c>
      <c r="O21" s="205">
        <v>17.6</v>
      </c>
      <c r="P21" s="205">
        <v>17.2</v>
      </c>
      <c r="Q21" s="205">
        <v>17.2</v>
      </c>
      <c r="R21" s="205">
        <v>16.9</v>
      </c>
      <c r="S21" s="205">
        <v>16.1</v>
      </c>
      <c r="T21" s="205">
        <v>16.2</v>
      </c>
      <c r="U21" s="205">
        <v>15.9</v>
      </c>
      <c r="V21" s="205">
        <v>15.6</v>
      </c>
      <c r="W21" s="205">
        <v>15.3</v>
      </c>
      <c r="X21" s="205">
        <v>15.7</v>
      </c>
      <c r="Y21" s="205">
        <v>15.1</v>
      </c>
      <c r="Z21" s="167">
        <f t="shared" si="0"/>
        <v>14.916666666666666</v>
      </c>
      <c r="AA21" s="209">
        <v>18.3</v>
      </c>
      <c r="AB21" s="210" t="s">
        <v>457</v>
      </c>
      <c r="AC21" s="1">
        <v>19</v>
      </c>
      <c r="AD21" s="209">
        <v>10.9</v>
      </c>
      <c r="AE21" s="212" t="s">
        <v>475</v>
      </c>
    </row>
    <row r="22" spans="1:31" ht="11.25" customHeight="1">
      <c r="A22" s="176">
        <v>20</v>
      </c>
      <c r="B22" s="207">
        <v>15.1</v>
      </c>
      <c r="C22" s="207">
        <v>14.6</v>
      </c>
      <c r="D22" s="207">
        <v>14.6</v>
      </c>
      <c r="E22" s="207">
        <v>14.1</v>
      </c>
      <c r="F22" s="207">
        <v>13.5</v>
      </c>
      <c r="G22" s="207">
        <v>13.2</v>
      </c>
      <c r="H22" s="207">
        <v>14.9</v>
      </c>
      <c r="I22" s="207">
        <v>16.8</v>
      </c>
      <c r="J22" s="207">
        <v>17.8</v>
      </c>
      <c r="K22" s="207">
        <v>18.9</v>
      </c>
      <c r="L22" s="207">
        <v>19.4</v>
      </c>
      <c r="M22" s="207">
        <v>20</v>
      </c>
      <c r="N22" s="207">
        <v>20.5</v>
      </c>
      <c r="O22" s="207">
        <v>19.5</v>
      </c>
      <c r="P22" s="207">
        <v>18.7</v>
      </c>
      <c r="Q22" s="207">
        <v>17.5</v>
      </c>
      <c r="R22" s="207">
        <v>15.4</v>
      </c>
      <c r="S22" s="207">
        <v>14.4</v>
      </c>
      <c r="T22" s="207">
        <v>13.5</v>
      </c>
      <c r="U22" s="207">
        <v>13.8</v>
      </c>
      <c r="V22" s="207">
        <v>13.5</v>
      </c>
      <c r="W22" s="207">
        <v>12.6</v>
      </c>
      <c r="X22" s="207">
        <v>12.3</v>
      </c>
      <c r="Y22" s="207">
        <v>12.5</v>
      </c>
      <c r="Z22" s="177">
        <f t="shared" si="0"/>
        <v>15.7125</v>
      </c>
      <c r="AA22" s="208">
        <v>20.7</v>
      </c>
      <c r="AB22" s="211" t="s">
        <v>92</v>
      </c>
      <c r="AC22" s="164">
        <v>20</v>
      </c>
      <c r="AD22" s="208">
        <v>11.8</v>
      </c>
      <c r="AE22" s="213" t="s">
        <v>476</v>
      </c>
    </row>
    <row r="23" spans="1:31" ht="11.25" customHeight="1">
      <c r="A23" s="168">
        <v>21</v>
      </c>
      <c r="B23" s="205">
        <v>12.8</v>
      </c>
      <c r="C23" s="205">
        <v>12.6</v>
      </c>
      <c r="D23" s="205">
        <v>12.2</v>
      </c>
      <c r="E23" s="205">
        <v>9.9</v>
      </c>
      <c r="F23" s="205">
        <v>8.9</v>
      </c>
      <c r="G23" s="205">
        <v>8.5</v>
      </c>
      <c r="H23" s="205">
        <v>10.9</v>
      </c>
      <c r="I23" s="205">
        <v>15</v>
      </c>
      <c r="J23" s="205">
        <v>15.8</v>
      </c>
      <c r="K23" s="205">
        <v>16.9</v>
      </c>
      <c r="L23" s="205">
        <v>17.5</v>
      </c>
      <c r="M23" s="205">
        <v>18.3</v>
      </c>
      <c r="N23" s="205">
        <v>17.5</v>
      </c>
      <c r="O23" s="205">
        <v>17.4</v>
      </c>
      <c r="P23" s="205">
        <v>16.2</v>
      </c>
      <c r="Q23" s="205">
        <v>16.1</v>
      </c>
      <c r="R23" s="205">
        <v>14.2</v>
      </c>
      <c r="S23" s="205">
        <v>14</v>
      </c>
      <c r="T23" s="205">
        <v>12.9</v>
      </c>
      <c r="U23" s="205">
        <v>12</v>
      </c>
      <c r="V23" s="205">
        <v>11.4</v>
      </c>
      <c r="W23" s="205">
        <v>11.8</v>
      </c>
      <c r="X23" s="205">
        <v>11.9</v>
      </c>
      <c r="Y23" s="205">
        <v>11.9</v>
      </c>
      <c r="Z23" s="167">
        <f t="shared" si="0"/>
        <v>13.608333333333329</v>
      </c>
      <c r="AA23" s="209">
        <v>18.7</v>
      </c>
      <c r="AB23" s="210" t="s">
        <v>422</v>
      </c>
      <c r="AC23" s="1">
        <v>21</v>
      </c>
      <c r="AD23" s="209">
        <v>8.1</v>
      </c>
      <c r="AE23" s="212" t="s">
        <v>477</v>
      </c>
    </row>
    <row r="24" spans="1:31" ht="11.25" customHeight="1">
      <c r="A24" s="168">
        <v>22</v>
      </c>
      <c r="B24" s="205">
        <v>12.4</v>
      </c>
      <c r="C24" s="205">
        <v>12.1</v>
      </c>
      <c r="D24" s="205">
        <v>12.2</v>
      </c>
      <c r="E24" s="205">
        <v>12.3</v>
      </c>
      <c r="F24" s="205">
        <v>12.4</v>
      </c>
      <c r="G24" s="205">
        <v>12.6</v>
      </c>
      <c r="H24" s="205">
        <v>12.6</v>
      </c>
      <c r="I24" s="205">
        <v>12.1</v>
      </c>
      <c r="J24" s="205">
        <v>11.4</v>
      </c>
      <c r="K24" s="205">
        <v>11.3</v>
      </c>
      <c r="L24" s="205">
        <v>11.4</v>
      </c>
      <c r="M24" s="205">
        <v>11.6</v>
      </c>
      <c r="N24" s="205">
        <v>11.6</v>
      </c>
      <c r="O24" s="205">
        <v>11.8</v>
      </c>
      <c r="P24" s="205">
        <v>11.8</v>
      </c>
      <c r="Q24" s="205">
        <v>11.4</v>
      </c>
      <c r="R24" s="205">
        <v>11.2</v>
      </c>
      <c r="S24" s="205">
        <v>10.8</v>
      </c>
      <c r="T24" s="205">
        <v>11</v>
      </c>
      <c r="U24" s="205">
        <v>11</v>
      </c>
      <c r="V24" s="205">
        <v>11.1</v>
      </c>
      <c r="W24" s="205">
        <v>11.2</v>
      </c>
      <c r="X24" s="205">
        <v>11.3</v>
      </c>
      <c r="Y24" s="205">
        <v>11.3</v>
      </c>
      <c r="Z24" s="167">
        <f t="shared" si="0"/>
        <v>11.662500000000001</v>
      </c>
      <c r="AA24" s="209">
        <v>12.8</v>
      </c>
      <c r="AB24" s="210" t="s">
        <v>458</v>
      </c>
      <c r="AC24" s="1">
        <v>22</v>
      </c>
      <c r="AD24" s="209">
        <v>10.7</v>
      </c>
      <c r="AE24" s="212" t="s">
        <v>478</v>
      </c>
    </row>
    <row r="25" spans="1:31" ht="11.25" customHeight="1">
      <c r="A25" s="168">
        <v>23</v>
      </c>
      <c r="B25" s="205">
        <v>11</v>
      </c>
      <c r="C25" s="205">
        <v>11.3</v>
      </c>
      <c r="D25" s="205">
        <v>11.2</v>
      </c>
      <c r="E25" s="205">
        <v>10.3</v>
      </c>
      <c r="F25" s="205">
        <v>8.6</v>
      </c>
      <c r="G25" s="205">
        <v>8.4</v>
      </c>
      <c r="H25" s="205">
        <v>11.5</v>
      </c>
      <c r="I25" s="205">
        <v>13.2</v>
      </c>
      <c r="J25" s="205">
        <v>14.6</v>
      </c>
      <c r="K25" s="205">
        <v>15.1</v>
      </c>
      <c r="L25" s="205">
        <v>15.9</v>
      </c>
      <c r="M25" s="205">
        <v>16.9</v>
      </c>
      <c r="N25" s="205">
        <v>16.5</v>
      </c>
      <c r="O25" s="205">
        <v>16.7</v>
      </c>
      <c r="P25" s="205">
        <v>15.8</v>
      </c>
      <c r="Q25" s="205">
        <v>14.9</v>
      </c>
      <c r="R25" s="205">
        <v>12.4</v>
      </c>
      <c r="S25" s="205">
        <v>9.7</v>
      </c>
      <c r="T25" s="205">
        <v>8.9</v>
      </c>
      <c r="U25" s="205">
        <v>9</v>
      </c>
      <c r="V25" s="205">
        <v>8.5</v>
      </c>
      <c r="W25" s="205">
        <v>7.6</v>
      </c>
      <c r="X25" s="205">
        <v>7.8</v>
      </c>
      <c r="Y25" s="205">
        <v>7.8</v>
      </c>
      <c r="Z25" s="167">
        <f t="shared" si="0"/>
        <v>11.816666666666668</v>
      </c>
      <c r="AA25" s="209">
        <v>17.4</v>
      </c>
      <c r="AB25" s="210" t="s">
        <v>459</v>
      </c>
      <c r="AC25" s="1">
        <v>23</v>
      </c>
      <c r="AD25" s="209">
        <v>7.3</v>
      </c>
      <c r="AE25" s="212" t="s">
        <v>479</v>
      </c>
    </row>
    <row r="26" spans="1:31" ht="11.25" customHeight="1">
      <c r="A26" s="168">
        <v>24</v>
      </c>
      <c r="B26" s="205">
        <v>7.9</v>
      </c>
      <c r="C26" s="205">
        <v>7.7</v>
      </c>
      <c r="D26" s="205">
        <v>7.8</v>
      </c>
      <c r="E26" s="205">
        <v>7</v>
      </c>
      <c r="F26" s="205">
        <v>7.7</v>
      </c>
      <c r="G26" s="205">
        <v>7.9</v>
      </c>
      <c r="H26" s="205">
        <v>10.6</v>
      </c>
      <c r="I26" s="205">
        <v>13.6</v>
      </c>
      <c r="J26" s="205">
        <v>15.8</v>
      </c>
      <c r="K26" s="205">
        <v>16.6</v>
      </c>
      <c r="L26" s="205">
        <v>16.7</v>
      </c>
      <c r="M26" s="205">
        <v>16.7</v>
      </c>
      <c r="N26" s="205">
        <v>17.3</v>
      </c>
      <c r="O26" s="205">
        <v>17.3</v>
      </c>
      <c r="P26" s="205">
        <v>17</v>
      </c>
      <c r="Q26" s="205">
        <v>16.7</v>
      </c>
      <c r="R26" s="205">
        <v>13.8</v>
      </c>
      <c r="S26" s="205">
        <v>12.8</v>
      </c>
      <c r="T26" s="205">
        <v>12.6</v>
      </c>
      <c r="U26" s="205">
        <v>11.9</v>
      </c>
      <c r="V26" s="205">
        <v>11.9</v>
      </c>
      <c r="W26" s="205">
        <v>11.6</v>
      </c>
      <c r="X26" s="205">
        <v>11.7</v>
      </c>
      <c r="Y26" s="205">
        <v>10.9</v>
      </c>
      <c r="Z26" s="167">
        <f t="shared" si="0"/>
        <v>12.5625</v>
      </c>
      <c r="AA26" s="209">
        <v>18.1</v>
      </c>
      <c r="AB26" s="210" t="s">
        <v>397</v>
      </c>
      <c r="AC26" s="1">
        <v>24</v>
      </c>
      <c r="AD26" s="209">
        <v>6.9</v>
      </c>
      <c r="AE26" s="212" t="s">
        <v>480</v>
      </c>
    </row>
    <row r="27" spans="1:31" ht="11.25" customHeight="1">
      <c r="A27" s="168">
        <v>25</v>
      </c>
      <c r="B27" s="205">
        <v>12</v>
      </c>
      <c r="C27" s="205">
        <v>10.6</v>
      </c>
      <c r="D27" s="205">
        <v>10.9</v>
      </c>
      <c r="E27" s="205">
        <v>10.3</v>
      </c>
      <c r="F27" s="205">
        <v>11</v>
      </c>
      <c r="G27" s="205">
        <v>10.5</v>
      </c>
      <c r="H27" s="205">
        <v>12.3</v>
      </c>
      <c r="I27" s="205">
        <v>15.1</v>
      </c>
      <c r="J27" s="205">
        <v>16.5</v>
      </c>
      <c r="K27" s="205">
        <v>18.4</v>
      </c>
      <c r="L27" s="205">
        <v>18.4</v>
      </c>
      <c r="M27" s="205">
        <v>18.1</v>
      </c>
      <c r="N27" s="205">
        <v>17.7</v>
      </c>
      <c r="O27" s="205">
        <v>17.6</v>
      </c>
      <c r="P27" s="205">
        <v>17.2</v>
      </c>
      <c r="Q27" s="205">
        <v>16.7</v>
      </c>
      <c r="R27" s="205">
        <v>16.2</v>
      </c>
      <c r="S27" s="205">
        <v>16</v>
      </c>
      <c r="T27" s="205">
        <v>16.2</v>
      </c>
      <c r="U27" s="205">
        <v>16.3</v>
      </c>
      <c r="V27" s="205">
        <v>16.2</v>
      </c>
      <c r="W27" s="205">
        <v>15.9</v>
      </c>
      <c r="X27" s="205">
        <v>14.8</v>
      </c>
      <c r="Y27" s="205">
        <v>14.6</v>
      </c>
      <c r="Z27" s="167">
        <f t="shared" si="0"/>
        <v>14.979166666666664</v>
      </c>
      <c r="AA27" s="209">
        <v>18.9</v>
      </c>
      <c r="AB27" s="210" t="s">
        <v>460</v>
      </c>
      <c r="AC27" s="1">
        <v>25</v>
      </c>
      <c r="AD27" s="209">
        <v>10</v>
      </c>
      <c r="AE27" s="212" t="s">
        <v>481</v>
      </c>
    </row>
    <row r="28" spans="1:31" ht="11.25" customHeight="1">
      <c r="A28" s="168">
        <v>26</v>
      </c>
      <c r="B28" s="205">
        <v>14</v>
      </c>
      <c r="C28" s="205">
        <v>14.3</v>
      </c>
      <c r="D28" s="205">
        <v>14.1</v>
      </c>
      <c r="E28" s="205">
        <v>14.1</v>
      </c>
      <c r="F28" s="205">
        <v>13.7</v>
      </c>
      <c r="G28" s="205">
        <v>13.6</v>
      </c>
      <c r="H28" s="205">
        <v>13.6</v>
      </c>
      <c r="I28" s="205">
        <v>14.1</v>
      </c>
      <c r="J28" s="205">
        <v>14.6</v>
      </c>
      <c r="K28" s="205">
        <v>14.6</v>
      </c>
      <c r="L28" s="205">
        <v>16.8</v>
      </c>
      <c r="M28" s="205">
        <v>16.1</v>
      </c>
      <c r="N28" s="205">
        <v>17.3</v>
      </c>
      <c r="O28" s="205">
        <v>16.8</v>
      </c>
      <c r="P28" s="205">
        <v>16.2</v>
      </c>
      <c r="Q28" s="205">
        <v>16.3</v>
      </c>
      <c r="R28" s="205">
        <v>15.5</v>
      </c>
      <c r="S28" s="205">
        <v>13.9</v>
      </c>
      <c r="T28" s="205">
        <v>12.6</v>
      </c>
      <c r="U28" s="205">
        <v>12.1</v>
      </c>
      <c r="V28" s="205">
        <v>11.8</v>
      </c>
      <c r="W28" s="205">
        <v>11.9</v>
      </c>
      <c r="X28" s="205">
        <v>12.1</v>
      </c>
      <c r="Y28" s="205">
        <v>11.9</v>
      </c>
      <c r="Z28" s="167">
        <f t="shared" si="0"/>
        <v>14.250000000000002</v>
      </c>
      <c r="AA28" s="209">
        <v>17.9</v>
      </c>
      <c r="AB28" s="210" t="s">
        <v>415</v>
      </c>
      <c r="AC28" s="1">
        <v>26</v>
      </c>
      <c r="AD28" s="209">
        <v>11.3</v>
      </c>
      <c r="AE28" s="212" t="s">
        <v>482</v>
      </c>
    </row>
    <row r="29" spans="1:31" ht="11.25" customHeight="1">
      <c r="A29" s="168">
        <v>27</v>
      </c>
      <c r="B29" s="205">
        <v>11.8</v>
      </c>
      <c r="C29" s="205">
        <v>11.8</v>
      </c>
      <c r="D29" s="205">
        <v>11.7</v>
      </c>
      <c r="E29" s="205">
        <v>10.9</v>
      </c>
      <c r="F29" s="205">
        <v>11</v>
      </c>
      <c r="G29" s="205">
        <v>11.5</v>
      </c>
      <c r="H29" s="205">
        <v>13.3</v>
      </c>
      <c r="I29" s="205">
        <v>17.2</v>
      </c>
      <c r="J29" s="205">
        <v>16.7</v>
      </c>
      <c r="K29" s="205">
        <v>17.2</v>
      </c>
      <c r="L29" s="205">
        <v>17.3</v>
      </c>
      <c r="M29" s="205">
        <v>18</v>
      </c>
      <c r="N29" s="205">
        <v>17.4</v>
      </c>
      <c r="O29" s="205">
        <v>17.1</v>
      </c>
      <c r="P29" s="205">
        <v>15.8</v>
      </c>
      <c r="Q29" s="205">
        <v>15.4</v>
      </c>
      <c r="R29" s="205">
        <v>15</v>
      </c>
      <c r="S29" s="205">
        <v>14.7</v>
      </c>
      <c r="T29" s="205">
        <v>14.9</v>
      </c>
      <c r="U29" s="205">
        <v>15</v>
      </c>
      <c r="V29" s="205">
        <v>15</v>
      </c>
      <c r="W29" s="205">
        <v>14.9</v>
      </c>
      <c r="X29" s="205">
        <v>14.1</v>
      </c>
      <c r="Y29" s="205">
        <v>13.8</v>
      </c>
      <c r="Z29" s="167">
        <f t="shared" si="0"/>
        <v>14.645833333333334</v>
      </c>
      <c r="AA29" s="209">
        <v>18.6</v>
      </c>
      <c r="AB29" s="210" t="s">
        <v>204</v>
      </c>
      <c r="AC29" s="1">
        <v>27</v>
      </c>
      <c r="AD29" s="209">
        <v>10.5</v>
      </c>
      <c r="AE29" s="212" t="s">
        <v>238</v>
      </c>
    </row>
    <row r="30" spans="1:31" ht="11.25" customHeight="1">
      <c r="A30" s="168">
        <v>28</v>
      </c>
      <c r="B30" s="205">
        <v>13.7</v>
      </c>
      <c r="C30" s="205">
        <v>13.5</v>
      </c>
      <c r="D30" s="205">
        <v>13.3</v>
      </c>
      <c r="E30" s="205">
        <v>13.4</v>
      </c>
      <c r="F30" s="205">
        <v>13.5</v>
      </c>
      <c r="G30" s="205">
        <v>13.1</v>
      </c>
      <c r="H30" s="205">
        <v>13.9</v>
      </c>
      <c r="I30" s="205">
        <v>17.8</v>
      </c>
      <c r="J30" s="205">
        <v>19</v>
      </c>
      <c r="K30" s="205">
        <v>20.1</v>
      </c>
      <c r="L30" s="205">
        <v>20.3</v>
      </c>
      <c r="M30" s="205">
        <v>20.5</v>
      </c>
      <c r="N30" s="205">
        <v>20.1</v>
      </c>
      <c r="O30" s="205">
        <v>19.8</v>
      </c>
      <c r="P30" s="205">
        <v>19.5</v>
      </c>
      <c r="Q30" s="205">
        <v>18.5</v>
      </c>
      <c r="R30" s="205">
        <v>17.3</v>
      </c>
      <c r="S30" s="205">
        <v>16.5</v>
      </c>
      <c r="T30" s="205">
        <v>16.2</v>
      </c>
      <c r="U30" s="205">
        <v>15.8</v>
      </c>
      <c r="V30" s="205">
        <v>14.9</v>
      </c>
      <c r="W30" s="205">
        <v>14.6</v>
      </c>
      <c r="X30" s="205">
        <v>14.4</v>
      </c>
      <c r="Y30" s="205">
        <v>13.4</v>
      </c>
      <c r="Z30" s="167">
        <f t="shared" si="0"/>
        <v>16.379166666666666</v>
      </c>
      <c r="AA30" s="209">
        <v>21.5</v>
      </c>
      <c r="AB30" s="210" t="s">
        <v>461</v>
      </c>
      <c r="AC30" s="1">
        <v>28</v>
      </c>
      <c r="AD30" s="209">
        <v>13</v>
      </c>
      <c r="AE30" s="212" t="s">
        <v>467</v>
      </c>
    </row>
    <row r="31" spans="1:31" ht="11.25" customHeight="1">
      <c r="A31" s="168">
        <v>29</v>
      </c>
      <c r="B31" s="205">
        <v>10.4</v>
      </c>
      <c r="C31" s="205">
        <v>9.9</v>
      </c>
      <c r="D31" s="205">
        <v>9.7</v>
      </c>
      <c r="E31" s="205">
        <v>9.5</v>
      </c>
      <c r="F31" s="205">
        <v>10.1</v>
      </c>
      <c r="G31" s="205">
        <v>11.2</v>
      </c>
      <c r="H31" s="205">
        <v>11.3</v>
      </c>
      <c r="I31" s="205">
        <v>12.3</v>
      </c>
      <c r="J31" s="205">
        <v>15.3</v>
      </c>
      <c r="K31" s="205">
        <v>17.8</v>
      </c>
      <c r="L31" s="205">
        <v>19</v>
      </c>
      <c r="M31" s="205">
        <v>19</v>
      </c>
      <c r="N31" s="205">
        <v>18.9</v>
      </c>
      <c r="O31" s="205">
        <v>19.1</v>
      </c>
      <c r="P31" s="205">
        <v>18.7</v>
      </c>
      <c r="Q31" s="205">
        <v>18</v>
      </c>
      <c r="R31" s="205">
        <v>15.4</v>
      </c>
      <c r="S31" s="205">
        <v>13.5</v>
      </c>
      <c r="T31" s="205">
        <v>12.6</v>
      </c>
      <c r="U31" s="205">
        <v>13.7</v>
      </c>
      <c r="V31" s="205">
        <v>13.1</v>
      </c>
      <c r="W31" s="205">
        <v>12.6</v>
      </c>
      <c r="X31" s="205">
        <v>13.1</v>
      </c>
      <c r="Y31" s="205">
        <v>12.9</v>
      </c>
      <c r="Z31" s="167">
        <f t="shared" si="0"/>
        <v>14.045833333333336</v>
      </c>
      <c r="AA31" s="209">
        <v>19.6</v>
      </c>
      <c r="AB31" s="210" t="s">
        <v>462</v>
      </c>
      <c r="AC31" s="1">
        <v>29</v>
      </c>
      <c r="AD31" s="209">
        <v>9.3</v>
      </c>
      <c r="AE31" s="212" t="s">
        <v>483</v>
      </c>
    </row>
    <row r="32" spans="1:31" ht="11.25" customHeight="1">
      <c r="A32" s="168">
        <v>30</v>
      </c>
      <c r="B32" s="205">
        <v>13</v>
      </c>
      <c r="C32" s="205">
        <v>11.2</v>
      </c>
      <c r="D32" s="205">
        <v>12.1</v>
      </c>
      <c r="E32" s="205">
        <v>10.7</v>
      </c>
      <c r="F32" s="205">
        <v>9.4</v>
      </c>
      <c r="G32" s="205">
        <v>10</v>
      </c>
      <c r="H32" s="205">
        <v>11.8</v>
      </c>
      <c r="I32" s="205">
        <v>16.1</v>
      </c>
      <c r="J32" s="205">
        <v>17.3</v>
      </c>
      <c r="K32" s="205">
        <v>16.9</v>
      </c>
      <c r="L32" s="205">
        <v>17.6</v>
      </c>
      <c r="M32" s="205">
        <v>18</v>
      </c>
      <c r="N32" s="205">
        <v>17.6</v>
      </c>
      <c r="O32" s="205">
        <v>17.8</v>
      </c>
      <c r="P32" s="205">
        <v>17.7</v>
      </c>
      <c r="Q32" s="205">
        <v>16.9</v>
      </c>
      <c r="R32" s="205">
        <v>14</v>
      </c>
      <c r="S32" s="205">
        <v>12.9</v>
      </c>
      <c r="T32" s="205">
        <v>12.2</v>
      </c>
      <c r="U32" s="205">
        <v>12</v>
      </c>
      <c r="V32" s="205">
        <v>11.5</v>
      </c>
      <c r="W32" s="205">
        <v>11.4</v>
      </c>
      <c r="X32" s="205">
        <v>11</v>
      </c>
      <c r="Y32" s="205">
        <v>11</v>
      </c>
      <c r="Z32" s="167">
        <f t="shared" si="0"/>
        <v>13.754166666666665</v>
      </c>
      <c r="AA32" s="209">
        <v>18.3</v>
      </c>
      <c r="AB32" s="210" t="s">
        <v>463</v>
      </c>
      <c r="AC32" s="1">
        <v>30</v>
      </c>
      <c r="AD32" s="209">
        <v>8.7</v>
      </c>
      <c r="AE32" s="212" t="s">
        <v>484</v>
      </c>
    </row>
    <row r="33" spans="1:31" ht="11.25" customHeight="1">
      <c r="A33" s="168">
        <v>31</v>
      </c>
      <c r="B33" s="205">
        <v>11.6</v>
      </c>
      <c r="C33" s="205">
        <v>11.7</v>
      </c>
      <c r="D33" s="205">
        <v>11.8</v>
      </c>
      <c r="E33" s="205">
        <v>10.9</v>
      </c>
      <c r="F33" s="205">
        <v>11.2</v>
      </c>
      <c r="G33" s="205">
        <v>11.2</v>
      </c>
      <c r="H33" s="205">
        <v>13.4</v>
      </c>
      <c r="I33" s="205">
        <v>15.6</v>
      </c>
      <c r="J33" s="205">
        <v>18.1</v>
      </c>
      <c r="K33" s="205">
        <v>19.1</v>
      </c>
      <c r="L33" s="205">
        <v>18.2</v>
      </c>
      <c r="M33" s="205">
        <v>18.7</v>
      </c>
      <c r="N33" s="205">
        <v>18.3</v>
      </c>
      <c r="O33" s="205">
        <v>17.7</v>
      </c>
      <c r="P33" s="205">
        <v>17.9</v>
      </c>
      <c r="Q33" s="205">
        <v>17.3</v>
      </c>
      <c r="R33" s="205">
        <v>15.9</v>
      </c>
      <c r="S33" s="205">
        <v>15.8</v>
      </c>
      <c r="T33" s="205">
        <v>15.7</v>
      </c>
      <c r="U33" s="205">
        <v>15.4</v>
      </c>
      <c r="V33" s="205">
        <v>15.3</v>
      </c>
      <c r="W33" s="205">
        <v>15</v>
      </c>
      <c r="X33" s="205">
        <v>14.8</v>
      </c>
      <c r="Y33" s="205">
        <v>14.6</v>
      </c>
      <c r="Z33" s="167">
        <f t="shared" si="0"/>
        <v>15.216666666666667</v>
      </c>
      <c r="AA33" s="209">
        <v>20.1</v>
      </c>
      <c r="AB33" s="210" t="s">
        <v>464</v>
      </c>
      <c r="AC33" s="1">
        <v>31</v>
      </c>
      <c r="AD33" s="209">
        <v>10.9</v>
      </c>
      <c r="AE33" s="212" t="s">
        <v>234</v>
      </c>
    </row>
    <row r="34" spans="1:31" ht="15" customHeight="1">
      <c r="A34" s="169" t="s">
        <v>9</v>
      </c>
      <c r="B34" s="170">
        <f aca="true" t="shared" si="1" ref="B34:Q34">AVERAGE(B3:B33)</f>
        <v>16.196774193548386</v>
      </c>
      <c r="C34" s="170">
        <f t="shared" si="1"/>
        <v>15.922580645161291</v>
      </c>
      <c r="D34" s="170">
        <f t="shared" si="1"/>
        <v>15.86451612903226</v>
      </c>
      <c r="E34" s="170">
        <f t="shared" si="1"/>
        <v>15.509677419354839</v>
      </c>
      <c r="F34" s="170">
        <f t="shared" si="1"/>
        <v>15.341935483870968</v>
      </c>
      <c r="G34" s="170">
        <f t="shared" si="1"/>
        <v>15.338709677419352</v>
      </c>
      <c r="H34" s="170">
        <f t="shared" si="1"/>
        <v>16.55483870967742</v>
      </c>
      <c r="I34" s="170">
        <f t="shared" si="1"/>
        <v>18.20967741935484</v>
      </c>
      <c r="J34" s="170">
        <f t="shared" si="1"/>
        <v>19.019354838709678</v>
      </c>
      <c r="K34" s="170">
        <f t="shared" si="1"/>
        <v>19.55806451612903</v>
      </c>
      <c r="L34" s="170">
        <f t="shared" si="1"/>
        <v>19.861290322580643</v>
      </c>
      <c r="M34" s="170">
        <f t="shared" si="1"/>
        <v>19.977419354838716</v>
      </c>
      <c r="N34" s="170">
        <f t="shared" si="1"/>
        <v>19.919354838709676</v>
      </c>
      <c r="O34" s="170">
        <f t="shared" si="1"/>
        <v>19.76774193548387</v>
      </c>
      <c r="P34" s="170">
        <f t="shared" si="1"/>
        <v>19.458064516129035</v>
      </c>
      <c r="Q34" s="170">
        <f t="shared" si="1"/>
        <v>19.051612903225802</v>
      </c>
      <c r="R34" s="170">
        <f>AVERAGE(R3:R33)</f>
        <v>17.951612903225804</v>
      </c>
      <c r="S34" s="170">
        <f aca="true" t="shared" si="2" ref="S34:Y34">AVERAGE(S3:S33)</f>
        <v>17.145161290322577</v>
      </c>
      <c r="T34" s="170">
        <f t="shared" si="2"/>
        <v>16.748387096774195</v>
      </c>
      <c r="U34" s="170">
        <f t="shared" si="2"/>
        <v>16.54838709677419</v>
      </c>
      <c r="V34" s="170">
        <f t="shared" si="2"/>
        <v>16.351612903225806</v>
      </c>
      <c r="W34" s="170">
        <f t="shared" si="2"/>
        <v>16.16774193548387</v>
      </c>
      <c r="X34" s="170">
        <f t="shared" si="2"/>
        <v>16.051612903225806</v>
      </c>
      <c r="Y34" s="170">
        <f t="shared" si="2"/>
        <v>15.964516129032258</v>
      </c>
      <c r="Z34" s="170">
        <f>AVERAGE(B3:Y33)</f>
        <v>17.43669354838709</v>
      </c>
      <c r="AA34" s="171">
        <f>(AVERAGE(最高))</f>
        <v>21.58709677419355</v>
      </c>
      <c r="AB34" s="172"/>
      <c r="AC34" s="173"/>
      <c r="AD34" s="171">
        <f>(AVERAGE(最低))</f>
        <v>13.841935483870968</v>
      </c>
      <c r="AE34" s="172"/>
    </row>
    <row r="35" ht="9.75" customHeight="1"/>
    <row r="36" spans="1:9" ht="11.25" customHeight="1">
      <c r="A36" s="151" t="s">
        <v>10</v>
      </c>
      <c r="B36" s="151"/>
      <c r="C36" s="151"/>
      <c r="D36" s="151"/>
      <c r="E36" s="151"/>
      <c r="F36" s="151"/>
      <c r="G36" s="151"/>
      <c r="H36" s="151"/>
      <c r="I36" s="151"/>
    </row>
    <row r="37" spans="1:9" ht="11.25" customHeight="1">
      <c r="A37" s="152" t="s">
        <v>11</v>
      </c>
      <c r="B37" s="153"/>
      <c r="C37" s="153"/>
      <c r="D37" s="115">
        <f>COUNTIF(mean,"&lt;0")</f>
        <v>0</v>
      </c>
      <c r="E37" s="151"/>
      <c r="F37" s="151"/>
      <c r="G37" s="151"/>
      <c r="H37" s="151"/>
      <c r="I37" s="151"/>
    </row>
    <row r="38" spans="1:9" ht="11.25" customHeight="1">
      <c r="A38" s="154" t="s">
        <v>12</v>
      </c>
      <c r="B38" s="155"/>
      <c r="C38" s="155"/>
      <c r="D38" s="116">
        <f>COUNTIF(mean,"&gt;=25")</f>
        <v>0</v>
      </c>
      <c r="E38" s="151"/>
      <c r="F38" s="151"/>
      <c r="G38" s="151"/>
      <c r="H38" s="151"/>
      <c r="I38" s="151"/>
    </row>
    <row r="39" spans="1:9" ht="11.25" customHeight="1">
      <c r="A39" s="152" t="s">
        <v>13</v>
      </c>
      <c r="B39" s="153"/>
      <c r="C39" s="153"/>
      <c r="D39" s="115">
        <f>COUNTIF(最低,"&lt;0")</f>
        <v>0</v>
      </c>
      <c r="E39" s="151"/>
      <c r="F39" s="151"/>
      <c r="G39" s="151"/>
      <c r="H39" s="151"/>
      <c r="I39" s="151"/>
    </row>
    <row r="40" spans="1:9" ht="11.25" customHeight="1">
      <c r="A40" s="154" t="s">
        <v>14</v>
      </c>
      <c r="B40" s="155"/>
      <c r="C40" s="155"/>
      <c r="D40" s="116">
        <f>COUNTIF(最低,"&gt;=25")</f>
        <v>0</v>
      </c>
      <c r="E40" s="151"/>
      <c r="F40" s="151"/>
      <c r="G40" s="151"/>
      <c r="H40" s="151"/>
      <c r="I40" s="151"/>
    </row>
    <row r="41" spans="1:9" ht="11.25" customHeight="1">
      <c r="A41" s="152" t="s">
        <v>15</v>
      </c>
      <c r="B41" s="153"/>
      <c r="C41" s="153"/>
      <c r="D41" s="115">
        <f>COUNTIF(最高,"&lt;0")</f>
        <v>0</v>
      </c>
      <c r="E41" s="151"/>
      <c r="F41" s="151"/>
      <c r="G41" s="151"/>
      <c r="H41" s="151"/>
      <c r="I41" s="151"/>
    </row>
    <row r="42" spans="1:9" ht="11.25" customHeight="1">
      <c r="A42" s="154" t="s">
        <v>16</v>
      </c>
      <c r="B42" s="155"/>
      <c r="C42" s="155"/>
      <c r="D42" s="116">
        <f>COUNTIF(最高,"&gt;=25")</f>
        <v>8</v>
      </c>
      <c r="E42" s="151"/>
      <c r="F42" s="151"/>
      <c r="G42" s="151"/>
      <c r="H42" s="151"/>
      <c r="I42" s="151"/>
    </row>
    <row r="43" spans="1:9" ht="11.25" customHeight="1">
      <c r="A43" s="156" t="s">
        <v>17</v>
      </c>
      <c r="B43" s="157"/>
      <c r="C43" s="157"/>
      <c r="D43" s="117">
        <f>COUNTIF(最高,"&gt;=30")</f>
        <v>0</v>
      </c>
      <c r="E43" s="151"/>
      <c r="F43" s="151"/>
      <c r="G43" s="151"/>
      <c r="H43" s="151"/>
      <c r="I43" s="151"/>
    </row>
    <row r="44" spans="1:9" ht="11.25" customHeight="1">
      <c r="A44" s="151" t="s">
        <v>18</v>
      </c>
      <c r="B44" s="151"/>
      <c r="C44" s="151"/>
      <c r="D44" s="151"/>
      <c r="E44" s="151"/>
      <c r="F44" s="151"/>
      <c r="G44" s="151"/>
      <c r="H44" s="151"/>
      <c r="I44" s="151"/>
    </row>
    <row r="45" spans="1:9" ht="11.25" customHeight="1">
      <c r="A45" s="159" t="s">
        <v>19</v>
      </c>
      <c r="B45" s="158"/>
      <c r="C45" s="158" t="s">
        <v>3</v>
      </c>
      <c r="D45" s="160" t="s">
        <v>6</v>
      </c>
      <c r="E45" s="151"/>
      <c r="F45" s="159" t="s">
        <v>20</v>
      </c>
      <c r="G45" s="158"/>
      <c r="H45" s="158" t="s">
        <v>3</v>
      </c>
      <c r="I45" s="160" t="s">
        <v>8</v>
      </c>
    </row>
    <row r="46" spans="1:9" ht="11.25" customHeight="1">
      <c r="A46" s="118"/>
      <c r="B46" s="119">
        <f>MAX(最高)</f>
        <v>29.2</v>
      </c>
      <c r="C46" s="222">
        <v>2</v>
      </c>
      <c r="D46" s="227" t="s">
        <v>391</v>
      </c>
      <c r="E46" s="151"/>
      <c r="F46" s="118"/>
      <c r="G46" s="119">
        <f>MIN(最低)</f>
        <v>6.9</v>
      </c>
      <c r="H46" s="222">
        <v>24</v>
      </c>
      <c r="I46" s="223" t="s">
        <v>480</v>
      </c>
    </row>
    <row r="47" spans="1:9" ht="11.25" customHeight="1">
      <c r="A47" s="120"/>
      <c r="B47" s="224"/>
      <c r="C47" s="222"/>
      <c r="D47" s="225"/>
      <c r="E47" s="151"/>
      <c r="F47" s="120"/>
      <c r="G47" s="224"/>
      <c r="H47" s="218"/>
      <c r="I47" s="233"/>
    </row>
    <row r="48" spans="1:9" ht="11.25" customHeight="1">
      <c r="A48" s="121"/>
      <c r="B48" s="122"/>
      <c r="C48" s="220"/>
      <c r="D48" s="221"/>
      <c r="E48" s="151"/>
      <c r="F48" s="121"/>
      <c r="G48" s="122"/>
      <c r="H48" s="220"/>
      <c r="I48" s="226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E48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3.75390625" style="0" hidden="1" customWidth="1"/>
    <col min="30" max="31" width="6.25390625" style="0" customWidth="1"/>
    <col min="32" max="32" width="2.75390625" style="0" customWidth="1"/>
  </cols>
  <sheetData>
    <row r="1" spans="2:30" ht="18" customHeight="1">
      <c r="B1" s="166" t="s">
        <v>0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Z1" s="178">
        <f>'1月'!Z1</f>
        <v>2021</v>
      </c>
      <c r="AA1" t="s">
        <v>1</v>
      </c>
      <c r="AB1" s="179">
        <v>11</v>
      </c>
      <c r="AC1" s="165"/>
      <c r="AD1" t="s">
        <v>2</v>
      </c>
    </row>
    <row r="2" spans="1:31" ht="12" customHeight="1">
      <c r="A2" s="174" t="s">
        <v>3</v>
      </c>
      <c r="B2" s="175">
        <v>1</v>
      </c>
      <c r="C2" s="175">
        <v>2</v>
      </c>
      <c r="D2" s="175">
        <v>3</v>
      </c>
      <c r="E2" s="175">
        <v>4</v>
      </c>
      <c r="F2" s="175">
        <v>5</v>
      </c>
      <c r="G2" s="175">
        <v>6</v>
      </c>
      <c r="H2" s="175">
        <v>7</v>
      </c>
      <c r="I2" s="175">
        <v>8</v>
      </c>
      <c r="J2" s="175">
        <v>9</v>
      </c>
      <c r="K2" s="175">
        <v>10</v>
      </c>
      <c r="L2" s="175">
        <v>11</v>
      </c>
      <c r="M2" s="175">
        <v>12</v>
      </c>
      <c r="N2" s="175">
        <v>13</v>
      </c>
      <c r="O2" s="175">
        <v>14</v>
      </c>
      <c r="P2" s="175">
        <v>15</v>
      </c>
      <c r="Q2" s="175">
        <v>16</v>
      </c>
      <c r="R2" s="175">
        <v>17</v>
      </c>
      <c r="S2" s="175">
        <v>18</v>
      </c>
      <c r="T2" s="175">
        <v>19</v>
      </c>
      <c r="U2" s="175">
        <v>20</v>
      </c>
      <c r="V2" s="175">
        <v>21</v>
      </c>
      <c r="W2" s="175">
        <v>22</v>
      </c>
      <c r="X2" s="175">
        <v>23</v>
      </c>
      <c r="Y2" s="175">
        <v>24</v>
      </c>
      <c r="Z2" s="180" t="s">
        <v>4</v>
      </c>
      <c r="AA2" s="180" t="s">
        <v>5</v>
      </c>
      <c r="AB2" s="174" t="s">
        <v>6</v>
      </c>
      <c r="AC2" s="180" t="s">
        <v>3</v>
      </c>
      <c r="AD2" s="180" t="s">
        <v>7</v>
      </c>
      <c r="AE2" s="174" t="s">
        <v>8</v>
      </c>
    </row>
    <row r="3" spans="1:31" ht="11.25" customHeight="1">
      <c r="A3" s="168">
        <v>1</v>
      </c>
      <c r="B3" s="205">
        <v>14.2</v>
      </c>
      <c r="C3" s="205">
        <v>14</v>
      </c>
      <c r="D3" s="205">
        <v>13.8</v>
      </c>
      <c r="E3" s="205">
        <v>13.5</v>
      </c>
      <c r="F3" s="205">
        <v>13.1</v>
      </c>
      <c r="G3" s="205">
        <v>12.8</v>
      </c>
      <c r="H3" s="205">
        <v>14.1</v>
      </c>
      <c r="I3" s="205">
        <v>16.3</v>
      </c>
      <c r="J3" s="205">
        <v>18.1</v>
      </c>
      <c r="K3" s="205">
        <v>18.5</v>
      </c>
      <c r="L3" s="205">
        <v>18.2</v>
      </c>
      <c r="M3" s="205">
        <v>18.3</v>
      </c>
      <c r="N3" s="205">
        <v>18.7</v>
      </c>
      <c r="O3" s="205">
        <v>18.1</v>
      </c>
      <c r="P3" s="205">
        <v>17.9</v>
      </c>
      <c r="Q3" s="205">
        <v>17.2</v>
      </c>
      <c r="R3" s="205">
        <v>16.1</v>
      </c>
      <c r="S3" s="205">
        <v>15.9</v>
      </c>
      <c r="T3" s="205">
        <v>15.5</v>
      </c>
      <c r="U3" s="205">
        <v>16</v>
      </c>
      <c r="V3" s="205">
        <v>16.2</v>
      </c>
      <c r="W3" s="205">
        <v>16.3</v>
      </c>
      <c r="X3" s="205">
        <v>15.6</v>
      </c>
      <c r="Y3" s="205">
        <v>15.1</v>
      </c>
      <c r="Z3" s="167">
        <f aca="true" t="shared" si="0" ref="Z3:Z32">AVERAGE(B3:Y3)</f>
        <v>15.979166666666666</v>
      </c>
      <c r="AA3" s="209">
        <v>19.5</v>
      </c>
      <c r="AB3" s="210" t="s">
        <v>223</v>
      </c>
      <c r="AC3" s="1">
        <v>1</v>
      </c>
      <c r="AD3" s="209">
        <v>12.7</v>
      </c>
      <c r="AE3" s="212" t="s">
        <v>501</v>
      </c>
    </row>
    <row r="4" spans="1:31" ht="11.25" customHeight="1">
      <c r="A4" s="168">
        <v>2</v>
      </c>
      <c r="B4" s="205">
        <v>15.2</v>
      </c>
      <c r="C4" s="205">
        <v>15.7</v>
      </c>
      <c r="D4" s="205">
        <v>15.7</v>
      </c>
      <c r="E4" s="205">
        <v>15.6</v>
      </c>
      <c r="F4" s="205">
        <v>15.5</v>
      </c>
      <c r="G4" s="205">
        <v>14.3</v>
      </c>
      <c r="H4" s="205">
        <v>15.2</v>
      </c>
      <c r="I4" s="205">
        <v>17.9</v>
      </c>
      <c r="J4" s="205">
        <v>18.9</v>
      </c>
      <c r="K4" s="205">
        <v>17.8</v>
      </c>
      <c r="L4" s="205">
        <v>18.2</v>
      </c>
      <c r="M4" s="205">
        <v>19.1</v>
      </c>
      <c r="N4" s="205">
        <v>18.9</v>
      </c>
      <c r="O4" s="205">
        <v>19.1</v>
      </c>
      <c r="P4" s="205">
        <v>18.7</v>
      </c>
      <c r="Q4" s="205">
        <v>18.4</v>
      </c>
      <c r="R4" s="205">
        <v>17.2</v>
      </c>
      <c r="S4" s="206">
        <v>15.7</v>
      </c>
      <c r="T4" s="205">
        <v>16.1</v>
      </c>
      <c r="U4" s="205">
        <v>15.1</v>
      </c>
      <c r="V4" s="205">
        <v>13.6</v>
      </c>
      <c r="W4" s="205">
        <v>14.2</v>
      </c>
      <c r="X4" s="205">
        <v>13.9</v>
      </c>
      <c r="Y4" s="205">
        <v>15.6</v>
      </c>
      <c r="Z4" s="167">
        <f t="shared" si="0"/>
        <v>16.483333333333334</v>
      </c>
      <c r="AA4" s="209">
        <v>19.9</v>
      </c>
      <c r="AB4" s="210" t="s">
        <v>485</v>
      </c>
      <c r="AC4" s="1">
        <v>2</v>
      </c>
      <c r="AD4" s="209">
        <v>12.8</v>
      </c>
      <c r="AE4" s="212" t="s">
        <v>502</v>
      </c>
    </row>
    <row r="5" spans="1:31" ht="11.25" customHeight="1">
      <c r="A5" s="168">
        <v>3</v>
      </c>
      <c r="B5" s="205">
        <v>16.3</v>
      </c>
      <c r="C5" s="205">
        <v>14.7</v>
      </c>
      <c r="D5" s="205">
        <v>12.4</v>
      </c>
      <c r="E5" s="205">
        <v>13</v>
      </c>
      <c r="F5" s="205">
        <v>11.8</v>
      </c>
      <c r="G5" s="205">
        <v>11.9</v>
      </c>
      <c r="H5" s="205">
        <v>12</v>
      </c>
      <c r="I5" s="205">
        <v>16.3</v>
      </c>
      <c r="J5" s="205">
        <v>17.5</v>
      </c>
      <c r="K5" s="205">
        <v>19</v>
      </c>
      <c r="L5" s="205">
        <v>18.9</v>
      </c>
      <c r="M5" s="205">
        <v>19.1</v>
      </c>
      <c r="N5" s="205">
        <v>19.1</v>
      </c>
      <c r="O5" s="205">
        <v>19</v>
      </c>
      <c r="P5" s="205">
        <v>18.9</v>
      </c>
      <c r="Q5" s="205">
        <v>18</v>
      </c>
      <c r="R5" s="205">
        <v>15.8</v>
      </c>
      <c r="S5" s="205">
        <v>15.3</v>
      </c>
      <c r="T5" s="205">
        <v>14.1</v>
      </c>
      <c r="U5" s="205">
        <v>13.8</v>
      </c>
      <c r="V5" s="205">
        <v>15.8</v>
      </c>
      <c r="W5" s="205">
        <v>15.6</v>
      </c>
      <c r="X5" s="205">
        <v>15.4</v>
      </c>
      <c r="Y5" s="205">
        <v>14.5</v>
      </c>
      <c r="Z5" s="167">
        <f t="shared" si="0"/>
        <v>15.758333333333335</v>
      </c>
      <c r="AA5" s="209">
        <v>20.1</v>
      </c>
      <c r="AB5" s="210" t="s">
        <v>163</v>
      </c>
      <c r="AC5" s="1">
        <v>3</v>
      </c>
      <c r="AD5" s="209">
        <v>11.2</v>
      </c>
      <c r="AE5" s="212" t="s">
        <v>503</v>
      </c>
    </row>
    <row r="6" spans="1:31" ht="11.25" customHeight="1">
      <c r="A6" s="168">
        <v>4</v>
      </c>
      <c r="B6" s="205">
        <v>11.7</v>
      </c>
      <c r="C6" s="205">
        <v>11.5</v>
      </c>
      <c r="D6" s="205">
        <v>11</v>
      </c>
      <c r="E6" s="205">
        <v>11.4</v>
      </c>
      <c r="F6" s="205">
        <v>10.8</v>
      </c>
      <c r="G6" s="205">
        <v>10.6</v>
      </c>
      <c r="H6" s="205">
        <v>12.6</v>
      </c>
      <c r="I6" s="205">
        <v>16.7</v>
      </c>
      <c r="J6" s="205">
        <v>17.4</v>
      </c>
      <c r="K6" s="205">
        <v>17.7</v>
      </c>
      <c r="L6" s="205">
        <v>18</v>
      </c>
      <c r="M6" s="205">
        <v>18.5</v>
      </c>
      <c r="N6" s="205">
        <v>18</v>
      </c>
      <c r="O6" s="205">
        <v>18.3</v>
      </c>
      <c r="P6" s="205">
        <v>18.4</v>
      </c>
      <c r="Q6" s="205">
        <v>17.2</v>
      </c>
      <c r="R6" s="205">
        <v>14.8</v>
      </c>
      <c r="S6" s="205">
        <v>14.2</v>
      </c>
      <c r="T6" s="205">
        <v>13.5</v>
      </c>
      <c r="U6" s="205">
        <v>12.9</v>
      </c>
      <c r="V6" s="205">
        <v>13.3</v>
      </c>
      <c r="W6" s="205">
        <v>12.4</v>
      </c>
      <c r="X6" s="205">
        <v>11.6</v>
      </c>
      <c r="Y6" s="205">
        <v>11.2</v>
      </c>
      <c r="Z6" s="167">
        <f t="shared" si="0"/>
        <v>14.320833333333333</v>
      </c>
      <c r="AA6" s="209">
        <v>19.4</v>
      </c>
      <c r="AB6" s="210" t="s">
        <v>486</v>
      </c>
      <c r="AC6" s="1">
        <v>4</v>
      </c>
      <c r="AD6" s="209">
        <v>10.5</v>
      </c>
      <c r="AE6" s="212" t="s">
        <v>117</v>
      </c>
    </row>
    <row r="7" spans="1:31" ht="11.25" customHeight="1">
      <c r="A7" s="168">
        <v>5</v>
      </c>
      <c r="B7" s="205">
        <v>11.2</v>
      </c>
      <c r="C7" s="205">
        <v>10.1</v>
      </c>
      <c r="D7" s="205">
        <v>10.2</v>
      </c>
      <c r="E7" s="205">
        <v>10.5</v>
      </c>
      <c r="F7" s="205">
        <v>10.5</v>
      </c>
      <c r="G7" s="205">
        <v>10.2</v>
      </c>
      <c r="H7" s="205">
        <v>11.5</v>
      </c>
      <c r="I7" s="205">
        <v>15.2</v>
      </c>
      <c r="J7" s="205">
        <v>16.7</v>
      </c>
      <c r="K7" s="205">
        <v>17.8</v>
      </c>
      <c r="L7" s="205">
        <v>18</v>
      </c>
      <c r="M7" s="205">
        <v>18.7</v>
      </c>
      <c r="N7" s="205">
        <v>18.3</v>
      </c>
      <c r="O7" s="205">
        <v>16.9</v>
      </c>
      <c r="P7" s="205">
        <v>17</v>
      </c>
      <c r="Q7" s="205">
        <v>16</v>
      </c>
      <c r="R7" s="205">
        <v>14.6</v>
      </c>
      <c r="S7" s="205">
        <v>13.7</v>
      </c>
      <c r="T7" s="205">
        <v>13.9</v>
      </c>
      <c r="U7" s="205">
        <v>13.1</v>
      </c>
      <c r="V7" s="205">
        <v>13.3</v>
      </c>
      <c r="W7" s="205">
        <v>12.6</v>
      </c>
      <c r="X7" s="205">
        <v>12.9</v>
      </c>
      <c r="Y7" s="205">
        <v>12.4</v>
      </c>
      <c r="Z7" s="167">
        <f t="shared" si="0"/>
        <v>13.970833333333333</v>
      </c>
      <c r="AA7" s="209">
        <v>20.2</v>
      </c>
      <c r="AB7" s="210" t="s">
        <v>487</v>
      </c>
      <c r="AC7" s="1">
        <v>5</v>
      </c>
      <c r="AD7" s="209">
        <v>9.8</v>
      </c>
      <c r="AE7" s="212" t="s">
        <v>504</v>
      </c>
    </row>
    <row r="8" spans="1:31" ht="11.25" customHeight="1">
      <c r="A8" s="168">
        <v>6</v>
      </c>
      <c r="B8" s="205">
        <v>11.9</v>
      </c>
      <c r="C8" s="205">
        <v>12.4</v>
      </c>
      <c r="D8" s="205">
        <v>12.3</v>
      </c>
      <c r="E8" s="205">
        <v>12.2</v>
      </c>
      <c r="F8" s="205">
        <v>11.5</v>
      </c>
      <c r="G8" s="205">
        <v>12.2</v>
      </c>
      <c r="H8" s="205">
        <v>12.6</v>
      </c>
      <c r="I8" s="205">
        <v>15.6</v>
      </c>
      <c r="J8" s="205">
        <v>16.8</v>
      </c>
      <c r="K8" s="205">
        <v>17</v>
      </c>
      <c r="L8" s="205">
        <v>16.7</v>
      </c>
      <c r="M8" s="205">
        <v>17</v>
      </c>
      <c r="N8" s="205">
        <v>16.8</v>
      </c>
      <c r="O8" s="205">
        <v>16.8</v>
      </c>
      <c r="P8" s="205">
        <v>16.1</v>
      </c>
      <c r="Q8" s="205">
        <v>15.6</v>
      </c>
      <c r="R8" s="205">
        <v>14.6</v>
      </c>
      <c r="S8" s="205">
        <v>14.3</v>
      </c>
      <c r="T8" s="205">
        <v>13.6</v>
      </c>
      <c r="U8" s="205">
        <v>13</v>
      </c>
      <c r="V8" s="205">
        <v>13.1</v>
      </c>
      <c r="W8" s="205">
        <v>12.1</v>
      </c>
      <c r="X8" s="205">
        <v>12.2</v>
      </c>
      <c r="Y8" s="205">
        <v>11</v>
      </c>
      <c r="Z8" s="167">
        <f t="shared" si="0"/>
        <v>14.058333333333335</v>
      </c>
      <c r="AA8" s="209">
        <v>17.6</v>
      </c>
      <c r="AB8" s="210" t="s">
        <v>398</v>
      </c>
      <c r="AC8" s="1">
        <v>6</v>
      </c>
      <c r="AD8" s="209">
        <v>11</v>
      </c>
      <c r="AE8" s="212" t="s">
        <v>63</v>
      </c>
    </row>
    <row r="9" spans="1:31" ht="11.25" customHeight="1">
      <c r="A9" s="168">
        <v>7</v>
      </c>
      <c r="B9" s="205">
        <v>11.3</v>
      </c>
      <c r="C9" s="205">
        <v>11.1</v>
      </c>
      <c r="D9" s="205">
        <v>11.2</v>
      </c>
      <c r="E9" s="205">
        <v>11.6</v>
      </c>
      <c r="F9" s="205">
        <v>12.4</v>
      </c>
      <c r="G9" s="205">
        <v>12.7</v>
      </c>
      <c r="H9" s="205">
        <v>13.3</v>
      </c>
      <c r="I9" s="205">
        <v>16.1</v>
      </c>
      <c r="J9" s="205">
        <v>17.2</v>
      </c>
      <c r="K9" s="205">
        <v>17.8</v>
      </c>
      <c r="L9" s="205">
        <v>17.8</v>
      </c>
      <c r="M9" s="205">
        <v>18.4</v>
      </c>
      <c r="N9" s="205">
        <v>17.8</v>
      </c>
      <c r="O9" s="205">
        <v>17.5</v>
      </c>
      <c r="P9" s="205">
        <v>17.1</v>
      </c>
      <c r="Q9" s="205">
        <v>16.1</v>
      </c>
      <c r="R9" s="205">
        <v>14.9</v>
      </c>
      <c r="S9" s="205">
        <v>14.6</v>
      </c>
      <c r="T9" s="205">
        <v>14.3</v>
      </c>
      <c r="U9" s="205">
        <v>14.4</v>
      </c>
      <c r="V9" s="205">
        <v>14.6</v>
      </c>
      <c r="W9" s="205">
        <v>14.9</v>
      </c>
      <c r="X9" s="205">
        <v>14.7</v>
      </c>
      <c r="Y9" s="205">
        <v>14.6</v>
      </c>
      <c r="Z9" s="167">
        <f t="shared" si="0"/>
        <v>14.850000000000001</v>
      </c>
      <c r="AA9" s="209">
        <v>18.7</v>
      </c>
      <c r="AB9" s="210" t="s">
        <v>276</v>
      </c>
      <c r="AC9" s="1">
        <v>7</v>
      </c>
      <c r="AD9" s="209">
        <v>10.8</v>
      </c>
      <c r="AE9" s="212" t="s">
        <v>505</v>
      </c>
    </row>
    <row r="10" spans="1:31" ht="11.25" customHeight="1">
      <c r="A10" s="168">
        <v>8</v>
      </c>
      <c r="B10" s="205">
        <v>14.7</v>
      </c>
      <c r="C10" s="205">
        <v>14.7</v>
      </c>
      <c r="D10" s="205">
        <v>14.4</v>
      </c>
      <c r="E10" s="205">
        <v>14.4</v>
      </c>
      <c r="F10" s="205">
        <v>14.4</v>
      </c>
      <c r="G10" s="205">
        <v>14.6</v>
      </c>
      <c r="H10" s="205">
        <v>15.1</v>
      </c>
      <c r="I10" s="205">
        <v>15.8</v>
      </c>
      <c r="J10" s="205">
        <v>17.3</v>
      </c>
      <c r="K10" s="205">
        <v>18.9</v>
      </c>
      <c r="L10" s="205">
        <v>19.4</v>
      </c>
      <c r="M10" s="205">
        <v>19.6</v>
      </c>
      <c r="N10" s="205">
        <v>19.5</v>
      </c>
      <c r="O10" s="205">
        <v>20</v>
      </c>
      <c r="P10" s="205">
        <v>20.3</v>
      </c>
      <c r="Q10" s="205">
        <v>19.1</v>
      </c>
      <c r="R10" s="205">
        <v>18.6</v>
      </c>
      <c r="S10" s="205">
        <v>18.1</v>
      </c>
      <c r="T10" s="205">
        <v>17.3</v>
      </c>
      <c r="U10" s="205">
        <v>16.6</v>
      </c>
      <c r="V10" s="205">
        <v>16.1</v>
      </c>
      <c r="W10" s="205">
        <v>15.9</v>
      </c>
      <c r="X10" s="205">
        <v>15.5</v>
      </c>
      <c r="Y10" s="205">
        <v>15.3</v>
      </c>
      <c r="Z10" s="167">
        <f t="shared" si="0"/>
        <v>16.900000000000002</v>
      </c>
      <c r="AA10" s="209">
        <v>20.7</v>
      </c>
      <c r="AB10" s="210" t="s">
        <v>488</v>
      </c>
      <c r="AC10" s="1">
        <v>8</v>
      </c>
      <c r="AD10" s="209">
        <v>13.9</v>
      </c>
      <c r="AE10" s="212" t="s">
        <v>506</v>
      </c>
    </row>
    <row r="11" spans="1:31" ht="11.25" customHeight="1">
      <c r="A11" s="168">
        <v>9</v>
      </c>
      <c r="B11" s="205">
        <v>16</v>
      </c>
      <c r="C11" s="205">
        <v>16.9</v>
      </c>
      <c r="D11" s="205">
        <v>16.3</v>
      </c>
      <c r="E11" s="205">
        <v>16.4</v>
      </c>
      <c r="F11" s="205">
        <v>17.2</v>
      </c>
      <c r="G11" s="205">
        <v>17.3</v>
      </c>
      <c r="H11" s="205">
        <v>17.2</v>
      </c>
      <c r="I11" s="205">
        <v>17.5</v>
      </c>
      <c r="J11" s="205">
        <v>19</v>
      </c>
      <c r="K11" s="205">
        <v>19.9</v>
      </c>
      <c r="L11" s="205">
        <v>19.9</v>
      </c>
      <c r="M11" s="205">
        <v>19</v>
      </c>
      <c r="N11" s="205">
        <v>18.9</v>
      </c>
      <c r="O11" s="205">
        <v>19.1</v>
      </c>
      <c r="P11" s="205">
        <v>19.7</v>
      </c>
      <c r="Q11" s="205">
        <v>19.9</v>
      </c>
      <c r="R11" s="205">
        <v>19.5</v>
      </c>
      <c r="S11" s="205">
        <v>19.7</v>
      </c>
      <c r="T11" s="205">
        <v>19.9</v>
      </c>
      <c r="U11" s="205">
        <v>19.2</v>
      </c>
      <c r="V11" s="205">
        <v>17.8</v>
      </c>
      <c r="W11" s="205">
        <v>16.7</v>
      </c>
      <c r="X11" s="205">
        <v>16</v>
      </c>
      <c r="Y11" s="205">
        <v>16.1</v>
      </c>
      <c r="Z11" s="167">
        <f t="shared" si="0"/>
        <v>18.129166666666666</v>
      </c>
      <c r="AA11" s="209">
        <v>20.2</v>
      </c>
      <c r="AB11" s="210" t="s">
        <v>489</v>
      </c>
      <c r="AC11" s="1">
        <v>9</v>
      </c>
      <c r="AD11" s="209">
        <v>15.3</v>
      </c>
      <c r="AE11" s="212" t="s">
        <v>288</v>
      </c>
    </row>
    <row r="12" spans="1:31" ht="11.25" customHeight="1">
      <c r="A12" s="176">
        <v>10</v>
      </c>
      <c r="B12" s="207">
        <v>15.6</v>
      </c>
      <c r="C12" s="207">
        <v>15.5</v>
      </c>
      <c r="D12" s="207">
        <v>14.4</v>
      </c>
      <c r="E12" s="207">
        <v>14.2</v>
      </c>
      <c r="F12" s="207">
        <v>13.8</v>
      </c>
      <c r="G12" s="207">
        <v>12.9</v>
      </c>
      <c r="H12" s="207">
        <v>13.4</v>
      </c>
      <c r="I12" s="207">
        <v>14.6</v>
      </c>
      <c r="J12" s="207">
        <v>16.3</v>
      </c>
      <c r="K12" s="207">
        <v>17.1</v>
      </c>
      <c r="L12" s="207">
        <v>17.7</v>
      </c>
      <c r="M12" s="207">
        <v>18.5</v>
      </c>
      <c r="N12" s="207">
        <v>18.6</v>
      </c>
      <c r="O12" s="207">
        <v>19.4</v>
      </c>
      <c r="P12" s="207">
        <v>19.1</v>
      </c>
      <c r="Q12" s="207">
        <v>17.3</v>
      </c>
      <c r="R12" s="207">
        <v>13.6</v>
      </c>
      <c r="S12" s="207">
        <v>13</v>
      </c>
      <c r="T12" s="207">
        <v>12.4</v>
      </c>
      <c r="U12" s="207">
        <v>11.5</v>
      </c>
      <c r="V12" s="207">
        <v>11.9</v>
      </c>
      <c r="W12" s="207">
        <v>12.6</v>
      </c>
      <c r="X12" s="207">
        <v>12.7</v>
      </c>
      <c r="Y12" s="207">
        <v>11.9</v>
      </c>
      <c r="Z12" s="177">
        <f t="shared" si="0"/>
        <v>14.916666666666664</v>
      </c>
      <c r="AA12" s="208">
        <v>19.9</v>
      </c>
      <c r="AB12" s="211" t="s">
        <v>316</v>
      </c>
      <c r="AC12" s="164">
        <v>10</v>
      </c>
      <c r="AD12" s="208">
        <v>11.1</v>
      </c>
      <c r="AE12" s="213" t="s">
        <v>507</v>
      </c>
    </row>
    <row r="13" spans="1:31" ht="11.25" customHeight="1">
      <c r="A13" s="168">
        <v>11</v>
      </c>
      <c r="B13" s="205">
        <v>12</v>
      </c>
      <c r="C13" s="205">
        <v>9.9</v>
      </c>
      <c r="D13" s="205">
        <v>10.7</v>
      </c>
      <c r="E13" s="205">
        <v>9.4</v>
      </c>
      <c r="F13" s="205">
        <v>9.4</v>
      </c>
      <c r="G13" s="205">
        <v>8.4</v>
      </c>
      <c r="H13" s="205">
        <v>11.6</v>
      </c>
      <c r="I13" s="205">
        <v>15.6</v>
      </c>
      <c r="J13" s="205">
        <v>16.6</v>
      </c>
      <c r="K13" s="205">
        <v>17.7</v>
      </c>
      <c r="L13" s="205">
        <v>18.8</v>
      </c>
      <c r="M13" s="205">
        <v>19.1</v>
      </c>
      <c r="N13" s="205">
        <v>19.3</v>
      </c>
      <c r="O13" s="205">
        <v>19.8</v>
      </c>
      <c r="P13" s="205">
        <v>19.5</v>
      </c>
      <c r="Q13" s="205">
        <v>16.7</v>
      </c>
      <c r="R13" s="205">
        <v>14.5</v>
      </c>
      <c r="S13" s="205">
        <v>13.4</v>
      </c>
      <c r="T13" s="205">
        <v>13.1</v>
      </c>
      <c r="U13" s="205">
        <v>12.2</v>
      </c>
      <c r="V13" s="205">
        <v>12.2</v>
      </c>
      <c r="W13" s="205">
        <v>11.4</v>
      </c>
      <c r="X13" s="205">
        <v>10.6</v>
      </c>
      <c r="Y13" s="205">
        <v>11.1</v>
      </c>
      <c r="Z13" s="167">
        <f t="shared" si="0"/>
        <v>13.875</v>
      </c>
      <c r="AA13" s="209">
        <v>20.3</v>
      </c>
      <c r="AB13" s="210" t="s">
        <v>486</v>
      </c>
      <c r="AC13" s="1">
        <v>11</v>
      </c>
      <c r="AD13" s="209">
        <v>8.2</v>
      </c>
      <c r="AE13" s="212" t="s">
        <v>186</v>
      </c>
    </row>
    <row r="14" spans="1:31" ht="11.25" customHeight="1">
      <c r="A14" s="168">
        <v>12</v>
      </c>
      <c r="B14" s="205">
        <v>10.2</v>
      </c>
      <c r="C14" s="205">
        <v>9.7</v>
      </c>
      <c r="D14" s="205">
        <v>10</v>
      </c>
      <c r="E14" s="205">
        <v>9.5</v>
      </c>
      <c r="F14" s="205">
        <v>9.6</v>
      </c>
      <c r="G14" s="205">
        <v>9.5</v>
      </c>
      <c r="H14" s="205">
        <v>10.9</v>
      </c>
      <c r="I14" s="205">
        <v>14.9</v>
      </c>
      <c r="J14" s="205">
        <v>16.4</v>
      </c>
      <c r="K14" s="205">
        <v>16.1</v>
      </c>
      <c r="L14" s="205">
        <v>17.7</v>
      </c>
      <c r="M14" s="205">
        <v>18.4</v>
      </c>
      <c r="N14" s="205">
        <v>18.8</v>
      </c>
      <c r="O14" s="205">
        <v>19</v>
      </c>
      <c r="P14" s="205">
        <v>18.4</v>
      </c>
      <c r="Q14" s="205">
        <v>16</v>
      </c>
      <c r="R14" s="205">
        <v>13.9</v>
      </c>
      <c r="S14" s="205">
        <v>13.5</v>
      </c>
      <c r="T14" s="205">
        <v>11.3</v>
      </c>
      <c r="U14" s="205">
        <v>11.7</v>
      </c>
      <c r="V14" s="205">
        <v>11.2</v>
      </c>
      <c r="W14" s="205">
        <v>10.6</v>
      </c>
      <c r="X14" s="205">
        <v>9.9</v>
      </c>
      <c r="Y14" s="205">
        <v>9.8</v>
      </c>
      <c r="Z14" s="167">
        <f t="shared" si="0"/>
        <v>13.208333333333334</v>
      </c>
      <c r="AA14" s="209">
        <v>19.4</v>
      </c>
      <c r="AB14" s="210" t="s">
        <v>490</v>
      </c>
      <c r="AC14" s="1">
        <v>12</v>
      </c>
      <c r="AD14" s="209">
        <v>9.1</v>
      </c>
      <c r="AE14" s="212" t="s">
        <v>435</v>
      </c>
    </row>
    <row r="15" spans="1:31" ht="11.25" customHeight="1">
      <c r="A15" s="168">
        <v>13</v>
      </c>
      <c r="B15" s="205">
        <v>9.1</v>
      </c>
      <c r="C15" s="205">
        <v>9.4</v>
      </c>
      <c r="D15" s="205">
        <v>9.4</v>
      </c>
      <c r="E15" s="205">
        <v>9.4</v>
      </c>
      <c r="F15" s="205">
        <v>8.5</v>
      </c>
      <c r="G15" s="205">
        <v>8.5</v>
      </c>
      <c r="H15" s="205">
        <v>9.1</v>
      </c>
      <c r="I15" s="205">
        <v>13</v>
      </c>
      <c r="J15" s="205">
        <v>15.8</v>
      </c>
      <c r="K15" s="205">
        <v>16.7</v>
      </c>
      <c r="L15" s="205">
        <v>17.1</v>
      </c>
      <c r="M15" s="205">
        <v>17.2</v>
      </c>
      <c r="N15" s="205">
        <v>18</v>
      </c>
      <c r="O15" s="205">
        <v>18</v>
      </c>
      <c r="P15" s="205">
        <v>16.8</v>
      </c>
      <c r="Q15" s="205">
        <v>16.1</v>
      </c>
      <c r="R15" s="205">
        <v>12.7</v>
      </c>
      <c r="S15" s="205">
        <v>11.8</v>
      </c>
      <c r="T15" s="205">
        <v>11.3</v>
      </c>
      <c r="U15" s="205">
        <v>10.2</v>
      </c>
      <c r="V15" s="205">
        <v>10.4</v>
      </c>
      <c r="W15" s="205">
        <v>10</v>
      </c>
      <c r="X15" s="205">
        <v>10</v>
      </c>
      <c r="Y15" s="205">
        <v>11.3</v>
      </c>
      <c r="Z15" s="167">
        <f t="shared" si="0"/>
        <v>12.491666666666667</v>
      </c>
      <c r="AA15" s="209">
        <v>18.8</v>
      </c>
      <c r="AB15" s="210" t="s">
        <v>491</v>
      </c>
      <c r="AC15" s="1">
        <v>13</v>
      </c>
      <c r="AD15" s="209">
        <v>7.9</v>
      </c>
      <c r="AE15" s="212" t="s">
        <v>443</v>
      </c>
    </row>
    <row r="16" spans="1:31" ht="11.25" customHeight="1">
      <c r="A16" s="168">
        <v>14</v>
      </c>
      <c r="B16" s="205">
        <v>11.1</v>
      </c>
      <c r="C16" s="205">
        <v>11.6</v>
      </c>
      <c r="D16" s="205">
        <v>11.6</v>
      </c>
      <c r="E16" s="205">
        <v>10.8</v>
      </c>
      <c r="F16" s="205">
        <v>10.7</v>
      </c>
      <c r="G16" s="205">
        <v>10.3</v>
      </c>
      <c r="H16" s="205">
        <v>11</v>
      </c>
      <c r="I16" s="205">
        <v>15.2</v>
      </c>
      <c r="J16" s="205">
        <v>16.4</v>
      </c>
      <c r="K16" s="205">
        <v>17.1</v>
      </c>
      <c r="L16" s="205">
        <v>17.1</v>
      </c>
      <c r="M16" s="205">
        <v>17.9</v>
      </c>
      <c r="N16" s="205">
        <v>18.4</v>
      </c>
      <c r="O16" s="205">
        <v>18.5</v>
      </c>
      <c r="P16" s="205">
        <v>18</v>
      </c>
      <c r="Q16" s="205">
        <v>15.5</v>
      </c>
      <c r="R16" s="205">
        <v>13.3</v>
      </c>
      <c r="S16" s="205">
        <v>12.7</v>
      </c>
      <c r="T16" s="205">
        <v>12.4</v>
      </c>
      <c r="U16" s="205">
        <v>12.1</v>
      </c>
      <c r="V16" s="205">
        <v>11.6</v>
      </c>
      <c r="W16" s="205">
        <v>11.5</v>
      </c>
      <c r="X16" s="205">
        <v>11.4</v>
      </c>
      <c r="Y16" s="205">
        <v>11.1</v>
      </c>
      <c r="Z16" s="167">
        <f t="shared" si="0"/>
        <v>13.637500000000001</v>
      </c>
      <c r="AA16" s="209">
        <v>19.1</v>
      </c>
      <c r="AB16" s="210" t="s">
        <v>80</v>
      </c>
      <c r="AC16" s="1">
        <v>14</v>
      </c>
      <c r="AD16" s="209">
        <v>10.1</v>
      </c>
      <c r="AE16" s="212" t="s">
        <v>508</v>
      </c>
    </row>
    <row r="17" spans="1:31" ht="11.25" customHeight="1">
      <c r="A17" s="168">
        <v>15</v>
      </c>
      <c r="B17" s="205">
        <v>10.7</v>
      </c>
      <c r="C17" s="205">
        <v>10.2</v>
      </c>
      <c r="D17" s="205">
        <v>10.8</v>
      </c>
      <c r="E17" s="205">
        <v>10.4</v>
      </c>
      <c r="F17" s="205">
        <v>9.5</v>
      </c>
      <c r="G17" s="205">
        <v>9.6</v>
      </c>
      <c r="H17" s="205">
        <v>11.2</v>
      </c>
      <c r="I17" s="205">
        <v>15.4</v>
      </c>
      <c r="J17" s="205">
        <v>18.5</v>
      </c>
      <c r="K17" s="205">
        <v>18</v>
      </c>
      <c r="L17" s="205">
        <v>19.5</v>
      </c>
      <c r="M17" s="205">
        <v>19.9</v>
      </c>
      <c r="N17" s="205">
        <v>19.8</v>
      </c>
      <c r="O17" s="205">
        <v>19.5</v>
      </c>
      <c r="P17" s="205">
        <v>18.4</v>
      </c>
      <c r="Q17" s="205">
        <v>16.7</v>
      </c>
      <c r="R17" s="205">
        <v>14.4</v>
      </c>
      <c r="S17" s="205">
        <v>13.8</v>
      </c>
      <c r="T17" s="205">
        <v>13.1</v>
      </c>
      <c r="U17" s="205">
        <v>12.9</v>
      </c>
      <c r="V17" s="205">
        <v>13</v>
      </c>
      <c r="W17" s="205">
        <v>12.8</v>
      </c>
      <c r="X17" s="205">
        <v>11.9</v>
      </c>
      <c r="Y17" s="205">
        <v>12</v>
      </c>
      <c r="Z17" s="167">
        <f t="shared" si="0"/>
        <v>14.25</v>
      </c>
      <c r="AA17" s="209">
        <v>20.7</v>
      </c>
      <c r="AB17" s="210" t="s">
        <v>492</v>
      </c>
      <c r="AC17" s="1">
        <v>15</v>
      </c>
      <c r="AD17" s="209">
        <v>9.4</v>
      </c>
      <c r="AE17" s="212" t="s">
        <v>509</v>
      </c>
    </row>
    <row r="18" spans="1:31" ht="11.25" customHeight="1">
      <c r="A18" s="168">
        <v>16</v>
      </c>
      <c r="B18" s="205">
        <v>11.1</v>
      </c>
      <c r="C18" s="205">
        <v>10.6</v>
      </c>
      <c r="D18" s="205">
        <v>11</v>
      </c>
      <c r="E18" s="205">
        <v>12</v>
      </c>
      <c r="F18" s="205">
        <v>12.2</v>
      </c>
      <c r="G18" s="205">
        <v>12.1</v>
      </c>
      <c r="H18" s="205">
        <v>12.3</v>
      </c>
      <c r="I18" s="205">
        <v>13.8</v>
      </c>
      <c r="J18" s="205">
        <v>14.4</v>
      </c>
      <c r="K18" s="205">
        <v>16.3</v>
      </c>
      <c r="L18" s="205">
        <v>15.5</v>
      </c>
      <c r="M18" s="205">
        <v>15.1</v>
      </c>
      <c r="N18" s="205">
        <v>15.6</v>
      </c>
      <c r="O18" s="205">
        <v>16.1</v>
      </c>
      <c r="P18" s="205">
        <v>15.7</v>
      </c>
      <c r="Q18" s="205">
        <v>15.1</v>
      </c>
      <c r="R18" s="205">
        <v>12.6</v>
      </c>
      <c r="S18" s="205">
        <v>11.2</v>
      </c>
      <c r="T18" s="205">
        <v>11.2</v>
      </c>
      <c r="U18" s="205">
        <v>11.1</v>
      </c>
      <c r="V18" s="205">
        <v>10.9</v>
      </c>
      <c r="W18" s="205">
        <v>10.6</v>
      </c>
      <c r="X18" s="205">
        <v>10.7</v>
      </c>
      <c r="Y18" s="205">
        <v>8.9</v>
      </c>
      <c r="Z18" s="167">
        <f t="shared" si="0"/>
        <v>12.754166666666663</v>
      </c>
      <c r="AA18" s="209">
        <v>16.6</v>
      </c>
      <c r="AB18" s="210" t="s">
        <v>489</v>
      </c>
      <c r="AC18" s="1">
        <v>16</v>
      </c>
      <c r="AD18" s="209">
        <v>8.8</v>
      </c>
      <c r="AE18" s="212" t="s">
        <v>154</v>
      </c>
    </row>
    <row r="19" spans="1:31" ht="11.25" customHeight="1">
      <c r="A19" s="168">
        <v>17</v>
      </c>
      <c r="B19" s="205">
        <v>8.8</v>
      </c>
      <c r="C19" s="205">
        <v>8.6</v>
      </c>
      <c r="D19" s="205">
        <v>8.5</v>
      </c>
      <c r="E19" s="205">
        <v>7.8</v>
      </c>
      <c r="F19" s="205">
        <v>7.5</v>
      </c>
      <c r="G19" s="205">
        <v>6.6</v>
      </c>
      <c r="H19" s="205">
        <v>8.7</v>
      </c>
      <c r="I19" s="205">
        <v>12.1</v>
      </c>
      <c r="J19" s="205">
        <v>13.3</v>
      </c>
      <c r="K19" s="205">
        <v>14.9</v>
      </c>
      <c r="L19" s="205">
        <v>15.1</v>
      </c>
      <c r="M19" s="205">
        <v>15.4</v>
      </c>
      <c r="N19" s="205">
        <v>14.2</v>
      </c>
      <c r="O19" s="205">
        <v>15.2</v>
      </c>
      <c r="P19" s="205">
        <v>15</v>
      </c>
      <c r="Q19" s="205">
        <v>13.8</v>
      </c>
      <c r="R19" s="205">
        <v>11</v>
      </c>
      <c r="S19" s="205">
        <v>10.4</v>
      </c>
      <c r="T19" s="205">
        <v>9.7</v>
      </c>
      <c r="U19" s="205">
        <v>9.8</v>
      </c>
      <c r="V19" s="205">
        <v>9.5</v>
      </c>
      <c r="W19" s="205">
        <v>9.6</v>
      </c>
      <c r="X19" s="205">
        <v>9.5</v>
      </c>
      <c r="Y19" s="205">
        <v>9.4</v>
      </c>
      <c r="Z19" s="167">
        <f t="shared" si="0"/>
        <v>11.016666666666666</v>
      </c>
      <c r="AA19" s="209">
        <v>15.5</v>
      </c>
      <c r="AB19" s="210" t="s">
        <v>493</v>
      </c>
      <c r="AC19" s="1">
        <v>17</v>
      </c>
      <c r="AD19" s="209">
        <v>6.5</v>
      </c>
      <c r="AE19" s="212" t="s">
        <v>324</v>
      </c>
    </row>
    <row r="20" spans="1:31" ht="11.25" customHeight="1">
      <c r="A20" s="168">
        <v>18</v>
      </c>
      <c r="B20" s="205">
        <v>9.5</v>
      </c>
      <c r="C20" s="205">
        <v>9.4</v>
      </c>
      <c r="D20" s="205">
        <v>8.9</v>
      </c>
      <c r="E20" s="205">
        <v>9.2</v>
      </c>
      <c r="F20" s="205">
        <v>9.6</v>
      </c>
      <c r="G20" s="205">
        <v>9.6</v>
      </c>
      <c r="H20" s="205">
        <v>10.1</v>
      </c>
      <c r="I20" s="205">
        <v>14.5</v>
      </c>
      <c r="J20" s="205">
        <v>14.9</v>
      </c>
      <c r="K20" s="205">
        <v>16</v>
      </c>
      <c r="L20" s="205">
        <v>15.7</v>
      </c>
      <c r="M20" s="205">
        <v>16.2</v>
      </c>
      <c r="N20" s="205">
        <v>16.3</v>
      </c>
      <c r="O20" s="205">
        <v>16.3</v>
      </c>
      <c r="P20" s="205">
        <v>16.1</v>
      </c>
      <c r="Q20" s="205">
        <v>15.5</v>
      </c>
      <c r="R20" s="205">
        <v>13.6</v>
      </c>
      <c r="S20" s="205">
        <v>12.7</v>
      </c>
      <c r="T20" s="205">
        <v>12.2</v>
      </c>
      <c r="U20" s="205">
        <v>12.7</v>
      </c>
      <c r="V20" s="205">
        <v>11.6</v>
      </c>
      <c r="W20" s="205">
        <v>11.4</v>
      </c>
      <c r="X20" s="205">
        <v>10.8</v>
      </c>
      <c r="Y20" s="205">
        <v>10.9</v>
      </c>
      <c r="Z20" s="167">
        <f t="shared" si="0"/>
        <v>12.654166666666667</v>
      </c>
      <c r="AA20" s="209">
        <v>17.3</v>
      </c>
      <c r="AB20" s="210" t="s">
        <v>494</v>
      </c>
      <c r="AC20" s="1">
        <v>18</v>
      </c>
      <c r="AD20" s="209">
        <v>8.3</v>
      </c>
      <c r="AE20" s="212" t="s">
        <v>510</v>
      </c>
    </row>
    <row r="21" spans="1:31" ht="11.25" customHeight="1">
      <c r="A21" s="168">
        <v>19</v>
      </c>
      <c r="B21" s="205">
        <v>12</v>
      </c>
      <c r="C21" s="205">
        <v>11.7</v>
      </c>
      <c r="D21" s="205">
        <v>11.7</v>
      </c>
      <c r="E21" s="205">
        <v>10.3</v>
      </c>
      <c r="F21" s="205">
        <v>10.1</v>
      </c>
      <c r="G21" s="205">
        <v>10.1</v>
      </c>
      <c r="H21" s="205">
        <v>11.3</v>
      </c>
      <c r="I21" s="205">
        <v>13.2</v>
      </c>
      <c r="J21" s="205">
        <v>16.3</v>
      </c>
      <c r="K21" s="205">
        <v>17.2</v>
      </c>
      <c r="L21" s="205">
        <v>17.8</v>
      </c>
      <c r="M21" s="205">
        <v>17.9</v>
      </c>
      <c r="N21" s="205">
        <v>18.4</v>
      </c>
      <c r="O21" s="205">
        <v>18.3</v>
      </c>
      <c r="P21" s="205">
        <v>17.3</v>
      </c>
      <c r="Q21" s="205">
        <v>16.3</v>
      </c>
      <c r="R21" s="205">
        <v>13.7</v>
      </c>
      <c r="S21" s="205">
        <v>12.9</v>
      </c>
      <c r="T21" s="205">
        <v>12.5</v>
      </c>
      <c r="U21" s="205">
        <v>11.8</v>
      </c>
      <c r="V21" s="205">
        <v>11.7</v>
      </c>
      <c r="W21" s="205">
        <v>11.4</v>
      </c>
      <c r="X21" s="205">
        <v>11.3</v>
      </c>
      <c r="Y21" s="205">
        <v>10.6</v>
      </c>
      <c r="Z21" s="167">
        <f t="shared" si="0"/>
        <v>13.575000000000003</v>
      </c>
      <c r="AA21" s="209">
        <v>18.5</v>
      </c>
      <c r="AB21" s="210" t="s">
        <v>64</v>
      </c>
      <c r="AC21" s="1">
        <v>19</v>
      </c>
      <c r="AD21" s="209">
        <v>9.8</v>
      </c>
      <c r="AE21" s="212" t="s">
        <v>509</v>
      </c>
    </row>
    <row r="22" spans="1:31" ht="11.25" customHeight="1">
      <c r="A22" s="176">
        <v>20</v>
      </c>
      <c r="B22" s="207">
        <v>10.6</v>
      </c>
      <c r="C22" s="207">
        <v>10</v>
      </c>
      <c r="D22" s="207">
        <v>10.3</v>
      </c>
      <c r="E22" s="207">
        <v>10.2</v>
      </c>
      <c r="F22" s="207">
        <v>9.9</v>
      </c>
      <c r="G22" s="207">
        <v>9.5</v>
      </c>
      <c r="H22" s="207">
        <v>9.6</v>
      </c>
      <c r="I22" s="207">
        <v>13.8</v>
      </c>
      <c r="J22" s="207">
        <v>15</v>
      </c>
      <c r="K22" s="207">
        <v>16.1</v>
      </c>
      <c r="L22" s="207">
        <v>15.9</v>
      </c>
      <c r="M22" s="207">
        <v>15.1</v>
      </c>
      <c r="N22" s="207">
        <v>14.1</v>
      </c>
      <c r="O22" s="207">
        <v>14.5</v>
      </c>
      <c r="P22" s="207">
        <v>14.2</v>
      </c>
      <c r="Q22" s="207">
        <v>13.2</v>
      </c>
      <c r="R22" s="207">
        <v>11.9</v>
      </c>
      <c r="S22" s="207">
        <v>11.9</v>
      </c>
      <c r="T22" s="207">
        <v>12.1</v>
      </c>
      <c r="U22" s="207">
        <v>11.9</v>
      </c>
      <c r="V22" s="207">
        <v>11.6</v>
      </c>
      <c r="W22" s="207">
        <v>11.6</v>
      </c>
      <c r="X22" s="207">
        <v>11.7</v>
      </c>
      <c r="Y22" s="207">
        <v>11.8</v>
      </c>
      <c r="Z22" s="177">
        <f t="shared" si="0"/>
        <v>12.354166666666666</v>
      </c>
      <c r="AA22" s="208">
        <v>16.2</v>
      </c>
      <c r="AB22" s="211" t="s">
        <v>495</v>
      </c>
      <c r="AC22" s="164">
        <v>20</v>
      </c>
      <c r="AD22" s="208">
        <v>9</v>
      </c>
      <c r="AE22" s="213" t="s">
        <v>511</v>
      </c>
    </row>
    <row r="23" spans="1:31" ht="11.25" customHeight="1">
      <c r="A23" s="168">
        <v>21</v>
      </c>
      <c r="B23" s="205">
        <v>10.9</v>
      </c>
      <c r="C23" s="205">
        <v>10</v>
      </c>
      <c r="D23" s="205">
        <v>9.4</v>
      </c>
      <c r="E23" s="205">
        <v>10.2</v>
      </c>
      <c r="F23" s="205">
        <v>10.7</v>
      </c>
      <c r="G23" s="205">
        <v>10</v>
      </c>
      <c r="H23" s="205">
        <v>9.9</v>
      </c>
      <c r="I23" s="205">
        <v>12.9</v>
      </c>
      <c r="J23" s="205">
        <v>14.5</v>
      </c>
      <c r="K23" s="205">
        <v>15.3</v>
      </c>
      <c r="L23" s="205">
        <v>15.1</v>
      </c>
      <c r="M23" s="205">
        <v>14.7</v>
      </c>
      <c r="N23" s="205">
        <v>15.3</v>
      </c>
      <c r="O23" s="205">
        <v>15</v>
      </c>
      <c r="P23" s="205">
        <v>14.6</v>
      </c>
      <c r="Q23" s="205">
        <v>14.2</v>
      </c>
      <c r="R23" s="205">
        <v>13.6</v>
      </c>
      <c r="S23" s="205">
        <v>13.3</v>
      </c>
      <c r="T23" s="205">
        <v>13.2</v>
      </c>
      <c r="U23" s="205">
        <v>12.2</v>
      </c>
      <c r="V23" s="205">
        <v>12.2</v>
      </c>
      <c r="W23" s="205">
        <v>12.1</v>
      </c>
      <c r="X23" s="205">
        <v>12.2</v>
      </c>
      <c r="Y23" s="205">
        <v>12.2</v>
      </c>
      <c r="Z23" s="167">
        <f t="shared" si="0"/>
        <v>12.654166666666667</v>
      </c>
      <c r="AA23" s="209">
        <v>16.4</v>
      </c>
      <c r="AB23" s="210" t="s">
        <v>178</v>
      </c>
      <c r="AC23" s="1">
        <v>21</v>
      </c>
      <c r="AD23" s="209">
        <v>9.2</v>
      </c>
      <c r="AE23" s="212" t="s">
        <v>512</v>
      </c>
    </row>
    <row r="24" spans="1:31" ht="11.25" customHeight="1">
      <c r="A24" s="168">
        <v>22</v>
      </c>
      <c r="B24" s="205">
        <v>12.1</v>
      </c>
      <c r="C24" s="205">
        <v>12.3</v>
      </c>
      <c r="D24" s="205">
        <v>12.2</v>
      </c>
      <c r="E24" s="205">
        <v>12.7</v>
      </c>
      <c r="F24" s="205">
        <v>13.2</v>
      </c>
      <c r="G24" s="205">
        <v>13.5</v>
      </c>
      <c r="H24" s="205">
        <v>13.7</v>
      </c>
      <c r="I24" s="205">
        <v>15.4</v>
      </c>
      <c r="J24" s="205">
        <v>15.6</v>
      </c>
      <c r="K24" s="205">
        <v>17</v>
      </c>
      <c r="L24" s="205">
        <v>16.9</v>
      </c>
      <c r="M24" s="205">
        <v>16.5</v>
      </c>
      <c r="N24" s="205">
        <v>15.7</v>
      </c>
      <c r="O24" s="205">
        <v>15.4</v>
      </c>
      <c r="P24" s="205">
        <v>15.4</v>
      </c>
      <c r="Q24" s="205">
        <v>15.5</v>
      </c>
      <c r="R24" s="205">
        <v>15.8</v>
      </c>
      <c r="S24" s="205">
        <v>16.4</v>
      </c>
      <c r="T24" s="205">
        <v>17.3</v>
      </c>
      <c r="U24" s="205">
        <v>17.7</v>
      </c>
      <c r="V24" s="205">
        <v>16.6</v>
      </c>
      <c r="W24" s="205">
        <v>15.6</v>
      </c>
      <c r="X24" s="205">
        <v>14.5</v>
      </c>
      <c r="Y24" s="205">
        <v>14.2</v>
      </c>
      <c r="Z24" s="167">
        <f t="shared" si="0"/>
        <v>15.050000000000002</v>
      </c>
      <c r="AA24" s="209">
        <v>18</v>
      </c>
      <c r="AB24" s="210" t="s">
        <v>496</v>
      </c>
      <c r="AC24" s="1">
        <v>22</v>
      </c>
      <c r="AD24" s="209">
        <v>11.9</v>
      </c>
      <c r="AE24" s="212" t="s">
        <v>513</v>
      </c>
    </row>
    <row r="25" spans="1:31" ht="11.25" customHeight="1">
      <c r="A25" s="168">
        <v>23</v>
      </c>
      <c r="B25" s="205">
        <v>13</v>
      </c>
      <c r="C25" s="205">
        <v>12.2</v>
      </c>
      <c r="D25" s="205">
        <v>11.6</v>
      </c>
      <c r="E25" s="205">
        <v>11.6</v>
      </c>
      <c r="F25" s="205">
        <v>11.5</v>
      </c>
      <c r="G25" s="205">
        <v>11.2</v>
      </c>
      <c r="H25" s="205">
        <v>9.5</v>
      </c>
      <c r="I25" s="205">
        <v>9.9</v>
      </c>
      <c r="J25" s="205">
        <v>11.1</v>
      </c>
      <c r="K25" s="205">
        <v>12.1</v>
      </c>
      <c r="L25" s="205">
        <v>13.2</v>
      </c>
      <c r="M25" s="205">
        <v>13.9</v>
      </c>
      <c r="N25" s="205">
        <v>14.8</v>
      </c>
      <c r="O25" s="205">
        <v>14</v>
      </c>
      <c r="P25" s="205">
        <v>13.6</v>
      </c>
      <c r="Q25" s="205">
        <v>12.5</v>
      </c>
      <c r="R25" s="205">
        <v>10</v>
      </c>
      <c r="S25" s="205">
        <v>9.8</v>
      </c>
      <c r="T25" s="205">
        <v>8.9</v>
      </c>
      <c r="U25" s="205">
        <v>8.6</v>
      </c>
      <c r="V25" s="205">
        <v>7.8</v>
      </c>
      <c r="W25" s="205">
        <v>7.8</v>
      </c>
      <c r="X25" s="205">
        <v>8.7</v>
      </c>
      <c r="Y25" s="205">
        <v>8.5</v>
      </c>
      <c r="Z25" s="167">
        <f t="shared" si="0"/>
        <v>11.075000000000001</v>
      </c>
      <c r="AA25" s="209">
        <v>15.5</v>
      </c>
      <c r="AB25" s="210" t="s">
        <v>131</v>
      </c>
      <c r="AC25" s="1">
        <v>23</v>
      </c>
      <c r="AD25" s="209">
        <v>7.2</v>
      </c>
      <c r="AE25" s="212" t="s">
        <v>514</v>
      </c>
    </row>
    <row r="26" spans="1:31" ht="11.25" customHeight="1">
      <c r="A26" s="168">
        <v>24</v>
      </c>
      <c r="B26" s="205">
        <v>8.8</v>
      </c>
      <c r="C26" s="205">
        <v>8</v>
      </c>
      <c r="D26" s="205">
        <v>9.4</v>
      </c>
      <c r="E26" s="205">
        <v>9</v>
      </c>
      <c r="F26" s="205">
        <v>8.9</v>
      </c>
      <c r="G26" s="205">
        <v>8.7</v>
      </c>
      <c r="H26" s="205">
        <v>8.7</v>
      </c>
      <c r="I26" s="205">
        <v>10.1</v>
      </c>
      <c r="J26" s="205">
        <v>11.1</v>
      </c>
      <c r="K26" s="205">
        <v>12.4</v>
      </c>
      <c r="L26" s="205">
        <v>13.3</v>
      </c>
      <c r="M26" s="205">
        <v>13.9</v>
      </c>
      <c r="N26" s="205">
        <v>14.1</v>
      </c>
      <c r="O26" s="205">
        <v>15.5</v>
      </c>
      <c r="P26" s="205">
        <v>14.3</v>
      </c>
      <c r="Q26" s="205">
        <v>12.4</v>
      </c>
      <c r="R26" s="205">
        <v>10</v>
      </c>
      <c r="S26" s="205">
        <v>8.5</v>
      </c>
      <c r="T26" s="205">
        <v>9.7</v>
      </c>
      <c r="U26" s="205">
        <v>7.7</v>
      </c>
      <c r="V26" s="205">
        <v>7.3</v>
      </c>
      <c r="W26" s="205">
        <v>7.2</v>
      </c>
      <c r="X26" s="205">
        <v>7</v>
      </c>
      <c r="Y26" s="205">
        <v>10.4</v>
      </c>
      <c r="Z26" s="167">
        <f t="shared" si="0"/>
        <v>10.266666666666667</v>
      </c>
      <c r="AA26" s="209">
        <v>16.2</v>
      </c>
      <c r="AB26" s="210" t="s">
        <v>497</v>
      </c>
      <c r="AC26" s="1">
        <v>24</v>
      </c>
      <c r="AD26" s="209">
        <v>6.5</v>
      </c>
      <c r="AE26" s="212" t="s">
        <v>79</v>
      </c>
    </row>
    <row r="27" spans="1:31" ht="11.25" customHeight="1">
      <c r="A27" s="168">
        <v>25</v>
      </c>
      <c r="B27" s="205">
        <v>9.2</v>
      </c>
      <c r="C27" s="205">
        <v>9.8</v>
      </c>
      <c r="D27" s="205">
        <v>9.9</v>
      </c>
      <c r="E27" s="205">
        <v>10</v>
      </c>
      <c r="F27" s="205">
        <v>9.9</v>
      </c>
      <c r="G27" s="205">
        <v>9.2</v>
      </c>
      <c r="H27" s="205">
        <v>10.3</v>
      </c>
      <c r="I27" s="205">
        <v>11.8</v>
      </c>
      <c r="J27" s="205">
        <v>13.4</v>
      </c>
      <c r="K27" s="205">
        <v>14.8</v>
      </c>
      <c r="L27" s="205">
        <v>15.1</v>
      </c>
      <c r="M27" s="205">
        <v>15.3</v>
      </c>
      <c r="N27" s="205">
        <v>16.6</v>
      </c>
      <c r="O27" s="205">
        <v>16.7</v>
      </c>
      <c r="P27" s="205">
        <v>16.6</v>
      </c>
      <c r="Q27" s="205">
        <v>13.7</v>
      </c>
      <c r="R27" s="205">
        <v>11.5</v>
      </c>
      <c r="S27" s="205">
        <v>10.6</v>
      </c>
      <c r="T27" s="205">
        <v>9.8</v>
      </c>
      <c r="U27" s="205">
        <v>9.7</v>
      </c>
      <c r="V27" s="205">
        <v>12</v>
      </c>
      <c r="W27" s="205">
        <v>10.3</v>
      </c>
      <c r="X27" s="205">
        <v>8.3</v>
      </c>
      <c r="Y27" s="205">
        <v>10.2</v>
      </c>
      <c r="Z27" s="167">
        <f t="shared" si="0"/>
        <v>11.862499999999997</v>
      </c>
      <c r="AA27" s="209">
        <v>17.1</v>
      </c>
      <c r="AB27" s="210" t="s">
        <v>463</v>
      </c>
      <c r="AC27" s="1">
        <v>25</v>
      </c>
      <c r="AD27" s="209">
        <v>7.9</v>
      </c>
      <c r="AE27" s="212" t="s">
        <v>202</v>
      </c>
    </row>
    <row r="28" spans="1:31" ht="11.25" customHeight="1">
      <c r="A28" s="168">
        <v>26</v>
      </c>
      <c r="B28" s="205">
        <v>8.4</v>
      </c>
      <c r="C28" s="205">
        <v>8.1</v>
      </c>
      <c r="D28" s="205">
        <v>8.1</v>
      </c>
      <c r="E28" s="205">
        <v>7.7</v>
      </c>
      <c r="F28" s="205">
        <v>7.1</v>
      </c>
      <c r="G28" s="205">
        <v>7</v>
      </c>
      <c r="H28" s="205">
        <v>7</v>
      </c>
      <c r="I28" s="205">
        <v>11.8</v>
      </c>
      <c r="J28" s="205">
        <v>13.1</v>
      </c>
      <c r="K28" s="205">
        <v>14.4</v>
      </c>
      <c r="L28" s="205">
        <v>14.5</v>
      </c>
      <c r="M28" s="205">
        <v>15.7</v>
      </c>
      <c r="N28" s="205">
        <v>15.8</v>
      </c>
      <c r="O28" s="205">
        <v>15.1</v>
      </c>
      <c r="P28" s="205">
        <v>13.5</v>
      </c>
      <c r="Q28" s="205">
        <v>13.1</v>
      </c>
      <c r="R28" s="205">
        <v>12.5</v>
      </c>
      <c r="S28" s="205">
        <v>12.2</v>
      </c>
      <c r="T28" s="205">
        <v>10.4</v>
      </c>
      <c r="U28" s="205">
        <v>9.8</v>
      </c>
      <c r="V28" s="205">
        <v>9</v>
      </c>
      <c r="W28" s="205">
        <v>8.4</v>
      </c>
      <c r="X28" s="205">
        <v>8.2</v>
      </c>
      <c r="Y28" s="205">
        <v>7.5</v>
      </c>
      <c r="Z28" s="167">
        <f t="shared" si="0"/>
        <v>10.766666666666666</v>
      </c>
      <c r="AA28" s="209">
        <v>17.1</v>
      </c>
      <c r="AB28" s="210" t="s">
        <v>223</v>
      </c>
      <c r="AC28" s="1">
        <v>26</v>
      </c>
      <c r="AD28" s="209">
        <v>6.1</v>
      </c>
      <c r="AE28" s="212" t="s">
        <v>60</v>
      </c>
    </row>
    <row r="29" spans="1:31" ht="11.25" customHeight="1">
      <c r="A29" s="168">
        <v>27</v>
      </c>
      <c r="B29" s="205">
        <v>9.4</v>
      </c>
      <c r="C29" s="205">
        <v>8.6</v>
      </c>
      <c r="D29" s="205">
        <v>8.1</v>
      </c>
      <c r="E29" s="205">
        <v>7.8</v>
      </c>
      <c r="F29" s="205">
        <v>7</v>
      </c>
      <c r="G29" s="205">
        <v>6.1</v>
      </c>
      <c r="H29" s="205">
        <v>7.5</v>
      </c>
      <c r="I29" s="205">
        <v>8.7</v>
      </c>
      <c r="J29" s="205">
        <v>9.4</v>
      </c>
      <c r="K29" s="205">
        <v>10.4</v>
      </c>
      <c r="L29" s="205">
        <v>11.3</v>
      </c>
      <c r="M29" s="205">
        <v>11.6</v>
      </c>
      <c r="N29" s="205">
        <v>11.8</v>
      </c>
      <c r="O29" s="205">
        <v>11.1</v>
      </c>
      <c r="P29" s="205">
        <v>10.3</v>
      </c>
      <c r="Q29" s="205">
        <v>8.7</v>
      </c>
      <c r="R29" s="205">
        <v>7.5</v>
      </c>
      <c r="S29" s="205">
        <v>5.6</v>
      </c>
      <c r="T29" s="205">
        <v>4.6</v>
      </c>
      <c r="U29" s="205">
        <v>4.7</v>
      </c>
      <c r="V29" s="205">
        <v>4.3</v>
      </c>
      <c r="W29" s="205">
        <v>4.3</v>
      </c>
      <c r="X29" s="205">
        <v>5.8</v>
      </c>
      <c r="Y29" s="205">
        <v>4.8</v>
      </c>
      <c r="Z29" s="167">
        <f t="shared" si="0"/>
        <v>7.891666666666668</v>
      </c>
      <c r="AA29" s="209">
        <v>11.9</v>
      </c>
      <c r="AB29" s="210" t="s">
        <v>498</v>
      </c>
      <c r="AC29" s="1">
        <v>27</v>
      </c>
      <c r="AD29" s="209">
        <v>4.1</v>
      </c>
      <c r="AE29" s="212" t="s">
        <v>515</v>
      </c>
    </row>
    <row r="30" spans="1:31" ht="11.25" customHeight="1">
      <c r="A30" s="168">
        <v>28</v>
      </c>
      <c r="B30" s="205">
        <v>4.4</v>
      </c>
      <c r="C30" s="205">
        <v>3.7</v>
      </c>
      <c r="D30" s="205">
        <v>3.5</v>
      </c>
      <c r="E30" s="205">
        <v>6.8</v>
      </c>
      <c r="F30" s="205">
        <v>6.9</v>
      </c>
      <c r="G30" s="205">
        <v>5.4</v>
      </c>
      <c r="H30" s="205">
        <v>7.1</v>
      </c>
      <c r="I30" s="205">
        <v>9.1</v>
      </c>
      <c r="J30" s="205">
        <v>10.1</v>
      </c>
      <c r="K30" s="205">
        <v>10.9</v>
      </c>
      <c r="L30" s="205">
        <v>12.4</v>
      </c>
      <c r="M30" s="205">
        <v>12.7</v>
      </c>
      <c r="N30" s="205">
        <v>12.8</v>
      </c>
      <c r="O30" s="205">
        <v>12.8</v>
      </c>
      <c r="P30" s="205">
        <v>12.6</v>
      </c>
      <c r="Q30" s="205">
        <v>10.5</v>
      </c>
      <c r="R30" s="205">
        <v>8.8</v>
      </c>
      <c r="S30" s="205">
        <v>7.1</v>
      </c>
      <c r="T30" s="205">
        <v>7.3</v>
      </c>
      <c r="U30" s="205">
        <v>6.8</v>
      </c>
      <c r="V30" s="205">
        <v>6.8</v>
      </c>
      <c r="W30" s="205">
        <v>5.5</v>
      </c>
      <c r="X30" s="205">
        <v>3.9</v>
      </c>
      <c r="Y30" s="205">
        <v>3.6</v>
      </c>
      <c r="Z30" s="167">
        <f t="shared" si="0"/>
        <v>7.979166666666669</v>
      </c>
      <c r="AA30" s="209">
        <v>13.5</v>
      </c>
      <c r="AB30" s="210" t="s">
        <v>499</v>
      </c>
      <c r="AC30" s="1">
        <v>28</v>
      </c>
      <c r="AD30" s="209">
        <v>3.2</v>
      </c>
      <c r="AE30" s="212" t="s">
        <v>516</v>
      </c>
    </row>
    <row r="31" spans="1:31" ht="11.25" customHeight="1">
      <c r="A31" s="168">
        <v>29</v>
      </c>
      <c r="B31" s="205">
        <v>3.6</v>
      </c>
      <c r="C31" s="205">
        <v>3.5</v>
      </c>
      <c r="D31" s="205">
        <v>3.5</v>
      </c>
      <c r="E31" s="205">
        <v>2.9</v>
      </c>
      <c r="F31" s="205">
        <v>3</v>
      </c>
      <c r="G31" s="205">
        <v>3.5</v>
      </c>
      <c r="H31" s="205">
        <v>4.5</v>
      </c>
      <c r="I31" s="205">
        <v>8.2</v>
      </c>
      <c r="J31" s="205">
        <v>10.9</v>
      </c>
      <c r="K31" s="205">
        <v>11.5</v>
      </c>
      <c r="L31" s="205">
        <v>11.8</v>
      </c>
      <c r="M31" s="205">
        <v>12.3</v>
      </c>
      <c r="N31" s="205">
        <v>12.1</v>
      </c>
      <c r="O31" s="205">
        <v>12</v>
      </c>
      <c r="P31" s="205">
        <v>12.3</v>
      </c>
      <c r="Q31" s="205">
        <v>10.6</v>
      </c>
      <c r="R31" s="205">
        <v>7.8</v>
      </c>
      <c r="S31" s="205">
        <v>7</v>
      </c>
      <c r="T31" s="205">
        <v>6.5</v>
      </c>
      <c r="U31" s="205">
        <v>6.7</v>
      </c>
      <c r="V31" s="205">
        <v>6.7</v>
      </c>
      <c r="W31" s="205">
        <v>6.2</v>
      </c>
      <c r="X31" s="205">
        <v>6.6</v>
      </c>
      <c r="Y31" s="205">
        <v>6.3</v>
      </c>
      <c r="Z31" s="167">
        <f t="shared" si="0"/>
        <v>7.499999999999999</v>
      </c>
      <c r="AA31" s="209">
        <v>12.9</v>
      </c>
      <c r="AB31" s="210" t="s">
        <v>500</v>
      </c>
      <c r="AC31" s="1">
        <v>29</v>
      </c>
      <c r="AD31" s="209">
        <v>2.7</v>
      </c>
      <c r="AE31" s="212" t="s">
        <v>373</v>
      </c>
    </row>
    <row r="32" spans="1:31" ht="11.25" customHeight="1">
      <c r="A32" s="168">
        <v>30</v>
      </c>
      <c r="B32" s="205">
        <v>6.6</v>
      </c>
      <c r="C32" s="205">
        <v>6.2</v>
      </c>
      <c r="D32" s="205">
        <v>5.7</v>
      </c>
      <c r="E32" s="205">
        <v>5.3</v>
      </c>
      <c r="F32" s="205">
        <v>5.3</v>
      </c>
      <c r="G32" s="205">
        <v>5.2</v>
      </c>
      <c r="H32" s="205">
        <v>6.4</v>
      </c>
      <c r="I32" s="205">
        <v>9.8</v>
      </c>
      <c r="J32" s="205">
        <v>12.5</v>
      </c>
      <c r="K32" s="205">
        <v>13.2</v>
      </c>
      <c r="L32" s="205">
        <v>14.2</v>
      </c>
      <c r="M32" s="205">
        <v>15.2</v>
      </c>
      <c r="N32" s="205">
        <v>15.6</v>
      </c>
      <c r="O32" s="205">
        <v>15.9</v>
      </c>
      <c r="P32" s="205">
        <v>15.5</v>
      </c>
      <c r="Q32" s="205">
        <v>14.9</v>
      </c>
      <c r="R32" s="205">
        <v>14.6</v>
      </c>
      <c r="S32" s="205">
        <v>14.8</v>
      </c>
      <c r="T32" s="205">
        <v>14.8</v>
      </c>
      <c r="U32" s="205">
        <v>15.3</v>
      </c>
      <c r="V32" s="205">
        <v>15.5</v>
      </c>
      <c r="W32" s="205">
        <v>15.7</v>
      </c>
      <c r="X32" s="205">
        <v>15.2</v>
      </c>
      <c r="Y32" s="205">
        <v>15.5</v>
      </c>
      <c r="Z32" s="167">
        <f t="shared" si="0"/>
        <v>12.037500000000001</v>
      </c>
      <c r="AA32" s="209">
        <v>16.3</v>
      </c>
      <c r="AB32" s="210" t="s">
        <v>313</v>
      </c>
      <c r="AC32" s="1">
        <v>30</v>
      </c>
      <c r="AD32" s="209">
        <v>4.7</v>
      </c>
      <c r="AE32" s="212" t="s">
        <v>517</v>
      </c>
    </row>
    <row r="33" spans="1:31" ht="11.25" customHeight="1">
      <c r="A33" s="168">
        <v>31</v>
      </c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7"/>
      <c r="AA33" s="113"/>
      <c r="AB33" s="114"/>
      <c r="AC33" s="1"/>
      <c r="AD33" s="113"/>
      <c r="AE33" s="202"/>
    </row>
    <row r="34" spans="1:31" ht="15" customHeight="1">
      <c r="A34" s="169" t="s">
        <v>9</v>
      </c>
      <c r="B34" s="170">
        <f aca="true" t="shared" si="1" ref="B34:Q34">AVERAGE(B3:B33)</f>
        <v>10.986666666666666</v>
      </c>
      <c r="C34" s="170">
        <f t="shared" si="1"/>
        <v>10.669999999999998</v>
      </c>
      <c r="D34" s="170">
        <f t="shared" si="1"/>
        <v>10.533333333333333</v>
      </c>
      <c r="E34" s="170">
        <f t="shared" si="1"/>
        <v>10.526666666666667</v>
      </c>
      <c r="F34" s="170">
        <f t="shared" si="1"/>
        <v>10.383333333333331</v>
      </c>
      <c r="G34" s="170">
        <f t="shared" si="1"/>
        <v>10.116666666666665</v>
      </c>
      <c r="H34" s="170">
        <f t="shared" si="1"/>
        <v>10.913333333333332</v>
      </c>
      <c r="I34" s="170">
        <f t="shared" si="1"/>
        <v>13.706666666666667</v>
      </c>
      <c r="J34" s="170">
        <f t="shared" si="1"/>
        <v>15.150000000000002</v>
      </c>
      <c r="K34" s="170">
        <f t="shared" si="1"/>
        <v>15.986666666666663</v>
      </c>
      <c r="L34" s="170">
        <f t="shared" si="1"/>
        <v>16.36</v>
      </c>
      <c r="M34" s="170">
        <f t="shared" si="1"/>
        <v>16.67333333333333</v>
      </c>
      <c r="N34" s="170">
        <f t="shared" si="1"/>
        <v>16.73666666666667</v>
      </c>
      <c r="O34" s="170">
        <f t="shared" si="1"/>
        <v>16.763333333333335</v>
      </c>
      <c r="P34" s="170">
        <f t="shared" si="1"/>
        <v>16.376666666666672</v>
      </c>
      <c r="Q34" s="170">
        <f t="shared" si="1"/>
        <v>15.193333333333332</v>
      </c>
      <c r="R34" s="170">
        <f>AVERAGE(R3:R33)</f>
        <v>13.446666666666667</v>
      </c>
      <c r="S34" s="170">
        <f aca="true" t="shared" si="2" ref="S34:Y34">AVERAGE(S3:S33)</f>
        <v>12.803333333333335</v>
      </c>
      <c r="T34" s="170">
        <f t="shared" si="2"/>
        <v>12.4</v>
      </c>
      <c r="U34" s="170">
        <f t="shared" si="2"/>
        <v>12.039999999999997</v>
      </c>
      <c r="V34" s="170">
        <f t="shared" si="2"/>
        <v>11.92</v>
      </c>
      <c r="W34" s="170">
        <f t="shared" si="2"/>
        <v>11.576666666666666</v>
      </c>
      <c r="X34" s="170">
        <f t="shared" si="2"/>
        <v>11.29</v>
      </c>
      <c r="Y34" s="170">
        <f t="shared" si="2"/>
        <v>11.260000000000002</v>
      </c>
      <c r="Z34" s="170">
        <f>AVERAGE(B3:Y33)</f>
        <v>13.07555555555555</v>
      </c>
      <c r="AA34" s="171">
        <f>(AVERAGE(最高))</f>
        <v>17.783333333333335</v>
      </c>
      <c r="AB34" s="172"/>
      <c r="AC34" s="173"/>
      <c r="AD34" s="171">
        <f>(AVERAGE(最低))</f>
        <v>8.99</v>
      </c>
      <c r="AE34" s="172"/>
    </row>
    <row r="35" ht="9.75" customHeight="1"/>
    <row r="36" spans="1:9" ht="11.25" customHeight="1">
      <c r="A36" s="151" t="s">
        <v>10</v>
      </c>
      <c r="B36" s="151"/>
      <c r="C36" s="151"/>
      <c r="D36" s="151"/>
      <c r="E36" s="151"/>
      <c r="F36" s="151"/>
      <c r="G36" s="151"/>
      <c r="H36" s="151"/>
      <c r="I36" s="151"/>
    </row>
    <row r="37" spans="1:9" ht="11.25" customHeight="1">
      <c r="A37" s="152" t="s">
        <v>11</v>
      </c>
      <c r="B37" s="153"/>
      <c r="C37" s="153"/>
      <c r="D37" s="115">
        <f>COUNTIF(mean,"&lt;0")</f>
        <v>0</v>
      </c>
      <c r="E37" s="151"/>
      <c r="F37" s="151"/>
      <c r="G37" s="151"/>
      <c r="H37" s="151"/>
      <c r="I37" s="151"/>
    </row>
    <row r="38" spans="1:9" ht="11.25" customHeight="1">
      <c r="A38" s="154" t="s">
        <v>12</v>
      </c>
      <c r="B38" s="155"/>
      <c r="C38" s="155"/>
      <c r="D38" s="116">
        <f>COUNTIF(mean,"&gt;=25")</f>
        <v>0</v>
      </c>
      <c r="E38" s="151"/>
      <c r="F38" s="151"/>
      <c r="G38" s="151"/>
      <c r="H38" s="151"/>
      <c r="I38" s="151"/>
    </row>
    <row r="39" spans="1:9" ht="11.25" customHeight="1">
      <c r="A39" s="152" t="s">
        <v>13</v>
      </c>
      <c r="B39" s="153"/>
      <c r="C39" s="153"/>
      <c r="D39" s="115">
        <f>COUNTIF(最低,"&lt;0")</f>
        <v>0</v>
      </c>
      <c r="E39" s="151"/>
      <c r="F39" s="151"/>
      <c r="G39" s="151"/>
      <c r="H39" s="151"/>
      <c r="I39" s="151"/>
    </row>
    <row r="40" spans="1:9" ht="11.25" customHeight="1">
      <c r="A40" s="154" t="s">
        <v>14</v>
      </c>
      <c r="B40" s="155"/>
      <c r="C40" s="155"/>
      <c r="D40" s="116">
        <f>COUNTIF(最低,"&gt;=25")</f>
        <v>0</v>
      </c>
      <c r="E40" s="151"/>
      <c r="F40" s="151"/>
      <c r="G40" s="151"/>
      <c r="H40" s="151"/>
      <c r="I40" s="151"/>
    </row>
    <row r="41" spans="1:9" ht="11.25" customHeight="1">
      <c r="A41" s="152" t="s">
        <v>15</v>
      </c>
      <c r="B41" s="153"/>
      <c r="C41" s="153"/>
      <c r="D41" s="115">
        <f>COUNTIF(最高,"&lt;0")</f>
        <v>0</v>
      </c>
      <c r="E41" s="151"/>
      <c r="F41" s="151"/>
      <c r="G41" s="151"/>
      <c r="H41" s="151"/>
      <c r="I41" s="151"/>
    </row>
    <row r="42" spans="1:9" ht="11.25" customHeight="1">
      <c r="A42" s="154" t="s">
        <v>16</v>
      </c>
      <c r="B42" s="155"/>
      <c r="C42" s="155"/>
      <c r="D42" s="116">
        <f>COUNTIF(最高,"&gt;=25")</f>
        <v>0</v>
      </c>
      <c r="E42" s="151"/>
      <c r="F42" s="151"/>
      <c r="G42" s="151"/>
      <c r="H42" s="151"/>
      <c r="I42" s="151"/>
    </row>
    <row r="43" spans="1:9" ht="11.25" customHeight="1">
      <c r="A43" s="156" t="s">
        <v>17</v>
      </c>
      <c r="B43" s="157"/>
      <c r="C43" s="157"/>
      <c r="D43" s="117">
        <f>COUNTIF(最高,"&gt;=30")</f>
        <v>0</v>
      </c>
      <c r="E43" s="151"/>
      <c r="F43" s="151"/>
      <c r="G43" s="151"/>
      <c r="H43" s="151"/>
      <c r="I43" s="151"/>
    </row>
    <row r="44" spans="1:9" ht="11.25" customHeight="1">
      <c r="A44" s="151" t="s">
        <v>18</v>
      </c>
      <c r="B44" s="151"/>
      <c r="C44" s="151"/>
      <c r="D44" s="151"/>
      <c r="E44" s="151"/>
      <c r="F44" s="151"/>
      <c r="G44" s="151"/>
      <c r="H44" s="151"/>
      <c r="I44" s="151"/>
    </row>
    <row r="45" spans="1:9" ht="11.25" customHeight="1">
      <c r="A45" s="159" t="s">
        <v>19</v>
      </c>
      <c r="B45" s="158"/>
      <c r="C45" s="158" t="s">
        <v>3</v>
      </c>
      <c r="D45" s="160" t="s">
        <v>6</v>
      </c>
      <c r="E45" s="151"/>
      <c r="F45" s="159" t="s">
        <v>20</v>
      </c>
      <c r="G45" s="158"/>
      <c r="H45" s="158" t="s">
        <v>3</v>
      </c>
      <c r="I45" s="160" t="s">
        <v>8</v>
      </c>
    </row>
    <row r="46" spans="1:9" ht="11.25" customHeight="1">
      <c r="A46" s="118"/>
      <c r="B46" s="119">
        <f>MAX(最高)</f>
        <v>20.7</v>
      </c>
      <c r="C46" s="222">
        <v>8</v>
      </c>
      <c r="D46" s="227" t="s">
        <v>488</v>
      </c>
      <c r="E46" s="151"/>
      <c r="F46" s="118"/>
      <c r="G46" s="119">
        <f>MIN(最低)</f>
        <v>2.7</v>
      </c>
      <c r="H46" s="222">
        <v>29</v>
      </c>
      <c r="I46" s="223" t="s">
        <v>373</v>
      </c>
    </row>
    <row r="47" spans="1:9" ht="11.25" customHeight="1">
      <c r="A47" s="120"/>
      <c r="B47" s="224"/>
      <c r="C47" s="222">
        <v>15</v>
      </c>
      <c r="D47" s="227" t="s">
        <v>492</v>
      </c>
      <c r="E47" s="151"/>
      <c r="F47" s="120"/>
      <c r="G47" s="224"/>
      <c r="H47" s="222"/>
      <c r="I47" s="223"/>
    </row>
    <row r="48" spans="1:9" ht="11.25" customHeight="1">
      <c r="A48" s="121"/>
      <c r="B48" s="122"/>
      <c r="C48" s="220"/>
      <c r="D48" s="221"/>
      <c r="E48" s="151"/>
      <c r="F48" s="121"/>
      <c r="G48" s="122"/>
      <c r="H48" s="220"/>
      <c r="I48" s="226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AE48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3.75390625" style="0" hidden="1" customWidth="1"/>
    <col min="30" max="31" width="6.25390625" style="0" customWidth="1"/>
    <col min="32" max="32" width="2.75390625" style="0" customWidth="1"/>
  </cols>
  <sheetData>
    <row r="1" spans="2:30" ht="18" customHeight="1">
      <c r="B1" s="166" t="s">
        <v>0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Z1" s="178">
        <f>'1月'!Z1</f>
        <v>2021</v>
      </c>
      <c r="AA1" t="s">
        <v>1</v>
      </c>
      <c r="AB1" s="179">
        <v>12</v>
      </c>
      <c r="AC1" s="165"/>
      <c r="AD1" t="s">
        <v>2</v>
      </c>
    </row>
    <row r="2" spans="1:31" ht="12" customHeight="1">
      <c r="A2" s="174" t="s">
        <v>3</v>
      </c>
      <c r="B2" s="175">
        <v>1</v>
      </c>
      <c r="C2" s="175">
        <v>2</v>
      </c>
      <c r="D2" s="175">
        <v>3</v>
      </c>
      <c r="E2" s="175">
        <v>4</v>
      </c>
      <c r="F2" s="175">
        <v>5</v>
      </c>
      <c r="G2" s="175">
        <v>6</v>
      </c>
      <c r="H2" s="175">
        <v>7</v>
      </c>
      <c r="I2" s="175">
        <v>8</v>
      </c>
      <c r="J2" s="175">
        <v>9</v>
      </c>
      <c r="K2" s="175">
        <v>10</v>
      </c>
      <c r="L2" s="175">
        <v>11</v>
      </c>
      <c r="M2" s="175">
        <v>12</v>
      </c>
      <c r="N2" s="175">
        <v>13</v>
      </c>
      <c r="O2" s="175">
        <v>14</v>
      </c>
      <c r="P2" s="175">
        <v>15</v>
      </c>
      <c r="Q2" s="175">
        <v>16</v>
      </c>
      <c r="R2" s="175">
        <v>17</v>
      </c>
      <c r="S2" s="175">
        <v>18</v>
      </c>
      <c r="T2" s="175">
        <v>19</v>
      </c>
      <c r="U2" s="175">
        <v>20</v>
      </c>
      <c r="V2" s="175">
        <v>21</v>
      </c>
      <c r="W2" s="175">
        <v>22</v>
      </c>
      <c r="X2" s="175">
        <v>23</v>
      </c>
      <c r="Y2" s="175">
        <v>24</v>
      </c>
      <c r="Z2" s="180" t="s">
        <v>4</v>
      </c>
      <c r="AA2" s="180" t="s">
        <v>5</v>
      </c>
      <c r="AB2" s="174" t="s">
        <v>6</v>
      </c>
      <c r="AC2" s="180" t="s">
        <v>3</v>
      </c>
      <c r="AD2" s="180" t="s">
        <v>7</v>
      </c>
      <c r="AE2" s="174" t="s">
        <v>8</v>
      </c>
    </row>
    <row r="3" spans="1:31" ht="11.25" customHeight="1">
      <c r="A3" s="168">
        <v>1</v>
      </c>
      <c r="B3" s="205">
        <v>15.5</v>
      </c>
      <c r="C3" s="205">
        <v>15.1</v>
      </c>
      <c r="D3" s="205">
        <v>15.8</v>
      </c>
      <c r="E3" s="205">
        <v>17.4</v>
      </c>
      <c r="F3" s="205">
        <v>17.2</v>
      </c>
      <c r="G3" s="205">
        <v>16.5</v>
      </c>
      <c r="H3" s="205">
        <v>17.3</v>
      </c>
      <c r="I3" s="205">
        <v>17.1</v>
      </c>
      <c r="J3" s="205">
        <v>17.8</v>
      </c>
      <c r="K3" s="205">
        <v>17.1</v>
      </c>
      <c r="L3" s="205">
        <v>17.3</v>
      </c>
      <c r="M3" s="205">
        <v>16.8</v>
      </c>
      <c r="N3" s="205">
        <v>16.1</v>
      </c>
      <c r="O3" s="205">
        <v>17.8</v>
      </c>
      <c r="P3" s="205">
        <v>16.3</v>
      </c>
      <c r="Q3" s="205">
        <v>14.1</v>
      </c>
      <c r="R3" s="205">
        <v>13</v>
      </c>
      <c r="S3" s="205">
        <v>12.2</v>
      </c>
      <c r="T3" s="205">
        <v>11.7</v>
      </c>
      <c r="U3" s="205">
        <v>10.6</v>
      </c>
      <c r="V3" s="205">
        <v>9.3</v>
      </c>
      <c r="W3" s="205">
        <v>8.5</v>
      </c>
      <c r="X3" s="205">
        <v>9.1</v>
      </c>
      <c r="Y3" s="205">
        <v>8.7</v>
      </c>
      <c r="Z3" s="167">
        <f aca="true" t="shared" si="0" ref="Z3:Z33">AVERAGE(B3:Y3)</f>
        <v>14.512500000000003</v>
      </c>
      <c r="AA3" s="209">
        <v>18.1</v>
      </c>
      <c r="AB3" s="212" t="s">
        <v>320</v>
      </c>
      <c r="AC3" s="1">
        <v>1</v>
      </c>
      <c r="AD3" s="209">
        <v>7.9</v>
      </c>
      <c r="AE3" s="212" t="s">
        <v>532</v>
      </c>
    </row>
    <row r="4" spans="1:31" ht="11.25" customHeight="1">
      <c r="A4" s="168">
        <v>2</v>
      </c>
      <c r="B4" s="205">
        <v>8.1</v>
      </c>
      <c r="C4" s="205">
        <v>7.8</v>
      </c>
      <c r="D4" s="205">
        <v>6.6</v>
      </c>
      <c r="E4" s="205">
        <v>6.3</v>
      </c>
      <c r="F4" s="205">
        <v>5.8</v>
      </c>
      <c r="G4" s="205">
        <v>6.5</v>
      </c>
      <c r="H4" s="205">
        <v>5.9</v>
      </c>
      <c r="I4" s="205">
        <v>8</v>
      </c>
      <c r="J4" s="205">
        <v>9</v>
      </c>
      <c r="K4" s="205">
        <v>10.7</v>
      </c>
      <c r="L4" s="205">
        <v>11.5</v>
      </c>
      <c r="M4" s="205">
        <v>11.2</v>
      </c>
      <c r="N4" s="205">
        <v>12.3</v>
      </c>
      <c r="O4" s="205">
        <v>11.5</v>
      </c>
      <c r="P4" s="205">
        <v>10.9</v>
      </c>
      <c r="Q4" s="205">
        <v>10.6</v>
      </c>
      <c r="R4" s="205">
        <v>7.9</v>
      </c>
      <c r="S4" s="206">
        <v>7</v>
      </c>
      <c r="T4" s="205">
        <v>6.9</v>
      </c>
      <c r="U4" s="205">
        <v>6.6</v>
      </c>
      <c r="V4" s="205">
        <v>6.2</v>
      </c>
      <c r="W4" s="205">
        <v>8.3</v>
      </c>
      <c r="X4" s="205">
        <v>9.7</v>
      </c>
      <c r="Y4" s="205">
        <v>8.7</v>
      </c>
      <c r="Z4" s="167">
        <f t="shared" si="0"/>
        <v>8.499999999999998</v>
      </c>
      <c r="AA4" s="209">
        <v>13.1</v>
      </c>
      <c r="AB4" s="212" t="s">
        <v>518</v>
      </c>
      <c r="AC4" s="1">
        <v>2</v>
      </c>
      <c r="AD4" s="209">
        <v>4.7</v>
      </c>
      <c r="AE4" s="212" t="s">
        <v>533</v>
      </c>
    </row>
    <row r="5" spans="1:31" ht="11.25" customHeight="1">
      <c r="A5" s="168">
        <v>3</v>
      </c>
      <c r="B5" s="205">
        <v>8.4</v>
      </c>
      <c r="C5" s="205">
        <v>10.5</v>
      </c>
      <c r="D5" s="205">
        <v>10.1</v>
      </c>
      <c r="E5" s="205">
        <v>11.3</v>
      </c>
      <c r="F5" s="205">
        <v>10.4</v>
      </c>
      <c r="G5" s="205">
        <v>10</v>
      </c>
      <c r="H5" s="205">
        <v>10.6</v>
      </c>
      <c r="I5" s="205">
        <v>12.4</v>
      </c>
      <c r="J5" s="205">
        <v>12</v>
      </c>
      <c r="K5" s="205">
        <v>13.3</v>
      </c>
      <c r="L5" s="205">
        <v>13.1</v>
      </c>
      <c r="M5" s="205">
        <v>13.3</v>
      </c>
      <c r="N5" s="205">
        <v>13.3</v>
      </c>
      <c r="O5" s="205">
        <v>13.9</v>
      </c>
      <c r="P5" s="205">
        <v>14.3</v>
      </c>
      <c r="Q5" s="205">
        <v>12.9</v>
      </c>
      <c r="R5" s="205">
        <v>10.9</v>
      </c>
      <c r="S5" s="205">
        <v>10.3</v>
      </c>
      <c r="T5" s="205">
        <v>10</v>
      </c>
      <c r="U5" s="205">
        <v>9.6</v>
      </c>
      <c r="V5" s="205">
        <v>8.5</v>
      </c>
      <c r="W5" s="205">
        <v>6.9</v>
      </c>
      <c r="X5" s="205">
        <v>6.6</v>
      </c>
      <c r="Y5" s="205">
        <v>7</v>
      </c>
      <c r="Z5" s="167">
        <f t="shared" si="0"/>
        <v>10.816666666666668</v>
      </c>
      <c r="AA5" s="209">
        <v>14.5</v>
      </c>
      <c r="AB5" s="212" t="s">
        <v>124</v>
      </c>
      <c r="AC5" s="1">
        <v>3</v>
      </c>
      <c r="AD5" s="209">
        <v>6.5</v>
      </c>
      <c r="AE5" s="212" t="s">
        <v>59</v>
      </c>
    </row>
    <row r="6" spans="1:31" ht="11.25" customHeight="1">
      <c r="A6" s="168">
        <v>4</v>
      </c>
      <c r="B6" s="205">
        <v>6.4</v>
      </c>
      <c r="C6" s="205">
        <v>6.6</v>
      </c>
      <c r="D6" s="205">
        <v>7.3</v>
      </c>
      <c r="E6" s="205">
        <v>6.1</v>
      </c>
      <c r="F6" s="205">
        <v>6.3</v>
      </c>
      <c r="G6" s="205">
        <v>5.8</v>
      </c>
      <c r="H6" s="205">
        <v>6.1</v>
      </c>
      <c r="I6" s="205">
        <v>10.6</v>
      </c>
      <c r="J6" s="205">
        <v>11.7</v>
      </c>
      <c r="K6" s="205">
        <v>13.2</v>
      </c>
      <c r="L6" s="205">
        <v>14.1</v>
      </c>
      <c r="M6" s="205">
        <v>14.6</v>
      </c>
      <c r="N6" s="205">
        <v>15</v>
      </c>
      <c r="O6" s="205">
        <v>14.6</v>
      </c>
      <c r="P6" s="205">
        <v>15.3</v>
      </c>
      <c r="Q6" s="205">
        <v>12.4</v>
      </c>
      <c r="R6" s="205">
        <v>11.1</v>
      </c>
      <c r="S6" s="205">
        <v>10.1</v>
      </c>
      <c r="T6" s="205">
        <v>8.9</v>
      </c>
      <c r="U6" s="205">
        <v>10.5</v>
      </c>
      <c r="V6" s="205">
        <v>9.4</v>
      </c>
      <c r="W6" s="205">
        <v>8.3</v>
      </c>
      <c r="X6" s="205">
        <v>8</v>
      </c>
      <c r="Y6" s="205">
        <v>6.8</v>
      </c>
      <c r="Z6" s="167">
        <f t="shared" si="0"/>
        <v>9.966666666666667</v>
      </c>
      <c r="AA6" s="209">
        <v>15.8</v>
      </c>
      <c r="AB6" s="212" t="s">
        <v>519</v>
      </c>
      <c r="AC6" s="1">
        <v>4</v>
      </c>
      <c r="AD6" s="209">
        <v>5.4</v>
      </c>
      <c r="AE6" s="212" t="s">
        <v>444</v>
      </c>
    </row>
    <row r="7" spans="1:31" ht="11.25" customHeight="1">
      <c r="A7" s="168">
        <v>5</v>
      </c>
      <c r="B7" s="205">
        <v>5.2</v>
      </c>
      <c r="C7" s="205">
        <v>4.8</v>
      </c>
      <c r="D7" s="205">
        <v>5.7</v>
      </c>
      <c r="E7" s="205">
        <v>5.7</v>
      </c>
      <c r="F7" s="205">
        <v>5.1</v>
      </c>
      <c r="G7" s="205">
        <v>4.6</v>
      </c>
      <c r="H7" s="205">
        <v>3.5</v>
      </c>
      <c r="I7" s="205">
        <v>6.1</v>
      </c>
      <c r="J7" s="205">
        <v>8.1</v>
      </c>
      <c r="K7" s="205">
        <v>9.1</v>
      </c>
      <c r="L7" s="205">
        <v>8.8</v>
      </c>
      <c r="M7" s="205">
        <v>9.5</v>
      </c>
      <c r="N7" s="205">
        <v>10.1</v>
      </c>
      <c r="O7" s="205">
        <v>10.1</v>
      </c>
      <c r="P7" s="205">
        <v>9.6</v>
      </c>
      <c r="Q7" s="205">
        <v>8.6</v>
      </c>
      <c r="R7" s="205">
        <v>6</v>
      </c>
      <c r="S7" s="205">
        <v>5.2</v>
      </c>
      <c r="T7" s="205">
        <v>5.1</v>
      </c>
      <c r="U7" s="205">
        <v>4.7</v>
      </c>
      <c r="V7" s="205">
        <v>4.5</v>
      </c>
      <c r="W7" s="205">
        <v>4.2</v>
      </c>
      <c r="X7" s="205">
        <v>4</v>
      </c>
      <c r="Y7" s="205">
        <v>4.9</v>
      </c>
      <c r="Z7" s="167">
        <f t="shared" si="0"/>
        <v>6.383333333333332</v>
      </c>
      <c r="AA7" s="209">
        <v>10.2</v>
      </c>
      <c r="AB7" s="212" t="s">
        <v>381</v>
      </c>
      <c r="AC7" s="1">
        <v>5</v>
      </c>
      <c r="AD7" s="209">
        <v>3.5</v>
      </c>
      <c r="AE7" s="212" t="s">
        <v>534</v>
      </c>
    </row>
    <row r="8" spans="1:31" ht="11.25" customHeight="1">
      <c r="A8" s="168">
        <v>6</v>
      </c>
      <c r="B8" s="205">
        <v>5.7</v>
      </c>
      <c r="C8" s="205">
        <v>6.4</v>
      </c>
      <c r="D8" s="205">
        <v>7</v>
      </c>
      <c r="E8" s="205">
        <v>7.3</v>
      </c>
      <c r="F8" s="205">
        <v>7.6</v>
      </c>
      <c r="G8" s="205">
        <v>7.2</v>
      </c>
      <c r="H8" s="205">
        <v>7.1</v>
      </c>
      <c r="I8" s="205">
        <v>8.7</v>
      </c>
      <c r="J8" s="205">
        <v>10.8</v>
      </c>
      <c r="K8" s="205">
        <v>12.6</v>
      </c>
      <c r="L8" s="205">
        <v>13.1</v>
      </c>
      <c r="M8" s="205">
        <v>13.4</v>
      </c>
      <c r="N8" s="205">
        <v>12.9</v>
      </c>
      <c r="O8" s="205">
        <v>13</v>
      </c>
      <c r="P8" s="205">
        <v>12.7</v>
      </c>
      <c r="Q8" s="205">
        <v>12.2</v>
      </c>
      <c r="R8" s="205">
        <v>12.1</v>
      </c>
      <c r="S8" s="205">
        <v>11.7</v>
      </c>
      <c r="T8" s="205">
        <v>11.2</v>
      </c>
      <c r="U8" s="205">
        <v>11.4</v>
      </c>
      <c r="V8" s="205">
        <v>10.6</v>
      </c>
      <c r="W8" s="205">
        <v>10.6</v>
      </c>
      <c r="X8" s="205">
        <v>10.8</v>
      </c>
      <c r="Y8" s="205">
        <v>11.2</v>
      </c>
      <c r="Z8" s="167">
        <f t="shared" si="0"/>
        <v>10.304166666666665</v>
      </c>
      <c r="AA8" s="209">
        <v>14.1</v>
      </c>
      <c r="AB8" s="212" t="s">
        <v>94</v>
      </c>
      <c r="AC8" s="1">
        <v>6</v>
      </c>
      <c r="AD8" s="209">
        <v>4.9</v>
      </c>
      <c r="AE8" s="212" t="s">
        <v>236</v>
      </c>
    </row>
    <row r="9" spans="1:31" ht="11.25" customHeight="1">
      <c r="A9" s="168">
        <v>7</v>
      </c>
      <c r="B9" s="205">
        <v>10.9</v>
      </c>
      <c r="C9" s="205">
        <v>12.3</v>
      </c>
      <c r="D9" s="205">
        <v>13.1</v>
      </c>
      <c r="E9" s="205">
        <v>12.8</v>
      </c>
      <c r="F9" s="205">
        <v>11.9</v>
      </c>
      <c r="G9" s="205">
        <v>12.2</v>
      </c>
      <c r="H9" s="205">
        <v>12.3</v>
      </c>
      <c r="I9" s="205">
        <v>13.6</v>
      </c>
      <c r="J9" s="205">
        <v>14</v>
      </c>
      <c r="K9" s="205">
        <v>14.3</v>
      </c>
      <c r="L9" s="205">
        <v>15.2</v>
      </c>
      <c r="M9" s="205">
        <v>15.2</v>
      </c>
      <c r="N9" s="205">
        <v>14.3</v>
      </c>
      <c r="O9" s="205">
        <v>13.9</v>
      </c>
      <c r="P9" s="205">
        <v>12.3</v>
      </c>
      <c r="Q9" s="205">
        <v>12.1</v>
      </c>
      <c r="R9" s="205">
        <v>11.3</v>
      </c>
      <c r="S9" s="205">
        <v>11.5</v>
      </c>
      <c r="T9" s="205">
        <v>11.5</v>
      </c>
      <c r="U9" s="205">
        <v>11.6</v>
      </c>
      <c r="V9" s="205">
        <v>12.3</v>
      </c>
      <c r="W9" s="205">
        <v>11.2</v>
      </c>
      <c r="X9" s="205">
        <v>11.1</v>
      </c>
      <c r="Y9" s="205">
        <v>10.8</v>
      </c>
      <c r="Z9" s="167">
        <f t="shared" si="0"/>
        <v>12.570833333333335</v>
      </c>
      <c r="AA9" s="209">
        <v>16.2</v>
      </c>
      <c r="AB9" s="212" t="s">
        <v>520</v>
      </c>
      <c r="AC9" s="1">
        <v>7</v>
      </c>
      <c r="AD9" s="209">
        <v>10.8</v>
      </c>
      <c r="AE9" s="212" t="s">
        <v>63</v>
      </c>
    </row>
    <row r="10" spans="1:31" ht="11.25" customHeight="1">
      <c r="A10" s="168">
        <v>8</v>
      </c>
      <c r="B10" s="205">
        <v>10.5</v>
      </c>
      <c r="C10" s="205">
        <v>10.2</v>
      </c>
      <c r="D10" s="205">
        <v>9.8</v>
      </c>
      <c r="E10" s="205">
        <v>10.2</v>
      </c>
      <c r="F10" s="205">
        <v>10</v>
      </c>
      <c r="G10" s="205">
        <v>9.9</v>
      </c>
      <c r="H10" s="205">
        <v>10.3</v>
      </c>
      <c r="I10" s="205">
        <v>10.3</v>
      </c>
      <c r="J10" s="205">
        <v>10.4</v>
      </c>
      <c r="K10" s="205">
        <v>10.2</v>
      </c>
      <c r="L10" s="205">
        <v>9.9</v>
      </c>
      <c r="M10" s="205">
        <v>9.7</v>
      </c>
      <c r="N10" s="205">
        <v>9.6</v>
      </c>
      <c r="O10" s="205">
        <v>9.1</v>
      </c>
      <c r="P10" s="205">
        <v>8.9</v>
      </c>
      <c r="Q10" s="205">
        <v>8.7</v>
      </c>
      <c r="R10" s="205">
        <v>8.6</v>
      </c>
      <c r="S10" s="205">
        <v>8.2</v>
      </c>
      <c r="T10" s="205">
        <v>8.2</v>
      </c>
      <c r="U10" s="205">
        <v>8.2</v>
      </c>
      <c r="V10" s="205">
        <v>8.6</v>
      </c>
      <c r="W10" s="205">
        <v>8.7</v>
      </c>
      <c r="X10" s="205">
        <v>8.9</v>
      </c>
      <c r="Y10" s="205">
        <v>8.3</v>
      </c>
      <c r="Z10" s="167">
        <f t="shared" si="0"/>
        <v>9.391666666666666</v>
      </c>
      <c r="AA10" s="209">
        <v>10.8</v>
      </c>
      <c r="AB10" s="212" t="s">
        <v>521</v>
      </c>
      <c r="AC10" s="1">
        <v>8</v>
      </c>
      <c r="AD10" s="209">
        <v>8.1</v>
      </c>
      <c r="AE10" s="212" t="s">
        <v>535</v>
      </c>
    </row>
    <row r="11" spans="1:31" ht="11.25" customHeight="1">
      <c r="A11" s="168">
        <v>9</v>
      </c>
      <c r="B11" s="205">
        <v>8.5</v>
      </c>
      <c r="C11" s="205">
        <v>8.1</v>
      </c>
      <c r="D11" s="205">
        <v>8.6</v>
      </c>
      <c r="E11" s="205">
        <v>8.8</v>
      </c>
      <c r="F11" s="205">
        <v>8.9</v>
      </c>
      <c r="G11" s="205">
        <v>8.9</v>
      </c>
      <c r="H11" s="205">
        <v>8.9</v>
      </c>
      <c r="I11" s="205">
        <v>9.2</v>
      </c>
      <c r="J11" s="205">
        <v>10.9</v>
      </c>
      <c r="K11" s="205">
        <v>11.2</v>
      </c>
      <c r="L11" s="205">
        <v>11.1</v>
      </c>
      <c r="M11" s="205">
        <v>11.7</v>
      </c>
      <c r="N11" s="205">
        <v>11.2</v>
      </c>
      <c r="O11" s="205">
        <v>11.3</v>
      </c>
      <c r="P11" s="205">
        <v>11.3</v>
      </c>
      <c r="Q11" s="205">
        <v>10.1</v>
      </c>
      <c r="R11" s="205">
        <v>9.1</v>
      </c>
      <c r="S11" s="205">
        <v>8.6</v>
      </c>
      <c r="T11" s="205">
        <v>8</v>
      </c>
      <c r="U11" s="205">
        <v>8.4</v>
      </c>
      <c r="V11" s="205">
        <v>8.7</v>
      </c>
      <c r="W11" s="205">
        <v>8.9</v>
      </c>
      <c r="X11" s="205">
        <v>8.9</v>
      </c>
      <c r="Y11" s="205">
        <v>9</v>
      </c>
      <c r="Z11" s="167">
        <f t="shared" si="0"/>
        <v>9.512500000000001</v>
      </c>
      <c r="AA11" s="209">
        <v>12.4</v>
      </c>
      <c r="AB11" s="212" t="s">
        <v>209</v>
      </c>
      <c r="AC11" s="1">
        <v>9</v>
      </c>
      <c r="AD11" s="209">
        <v>7.9</v>
      </c>
      <c r="AE11" s="212" t="s">
        <v>536</v>
      </c>
    </row>
    <row r="12" spans="1:31" ht="11.25" customHeight="1">
      <c r="A12" s="176">
        <v>10</v>
      </c>
      <c r="B12" s="207">
        <v>8.8</v>
      </c>
      <c r="C12" s="207">
        <v>8.8</v>
      </c>
      <c r="D12" s="207">
        <v>8.8</v>
      </c>
      <c r="E12" s="207">
        <v>8.8</v>
      </c>
      <c r="F12" s="207">
        <v>8.9</v>
      </c>
      <c r="G12" s="207">
        <v>8.9</v>
      </c>
      <c r="H12" s="207">
        <v>8.8</v>
      </c>
      <c r="I12" s="207">
        <v>9.7</v>
      </c>
      <c r="J12" s="207">
        <v>10.8</v>
      </c>
      <c r="K12" s="207">
        <v>11</v>
      </c>
      <c r="L12" s="207">
        <v>11.2</v>
      </c>
      <c r="M12" s="207">
        <v>11.7</v>
      </c>
      <c r="N12" s="207">
        <v>11.4</v>
      </c>
      <c r="O12" s="207">
        <v>11.5</v>
      </c>
      <c r="P12" s="207">
        <v>11.4</v>
      </c>
      <c r="Q12" s="207">
        <v>10.1</v>
      </c>
      <c r="R12" s="207">
        <v>9.4</v>
      </c>
      <c r="S12" s="207">
        <v>8.9</v>
      </c>
      <c r="T12" s="207">
        <v>8.5</v>
      </c>
      <c r="U12" s="207">
        <v>8.1</v>
      </c>
      <c r="V12" s="207">
        <v>8</v>
      </c>
      <c r="W12" s="207">
        <v>6.8</v>
      </c>
      <c r="X12" s="207">
        <v>6</v>
      </c>
      <c r="Y12" s="207">
        <v>6.1</v>
      </c>
      <c r="Z12" s="177">
        <f t="shared" si="0"/>
        <v>9.266666666666667</v>
      </c>
      <c r="AA12" s="208">
        <v>11.8</v>
      </c>
      <c r="AB12" s="213" t="s">
        <v>522</v>
      </c>
      <c r="AC12" s="164">
        <v>10</v>
      </c>
      <c r="AD12" s="208">
        <v>5.7</v>
      </c>
      <c r="AE12" s="213" t="s">
        <v>537</v>
      </c>
    </row>
    <row r="13" spans="1:31" ht="11.25" customHeight="1">
      <c r="A13" s="168">
        <v>11</v>
      </c>
      <c r="B13" s="205">
        <v>5.8</v>
      </c>
      <c r="C13" s="205">
        <v>5.8</v>
      </c>
      <c r="D13" s="205">
        <v>5.2</v>
      </c>
      <c r="E13" s="205">
        <v>5.3</v>
      </c>
      <c r="F13" s="205">
        <v>6.1</v>
      </c>
      <c r="G13" s="205">
        <v>5.9</v>
      </c>
      <c r="H13" s="205">
        <v>5.9</v>
      </c>
      <c r="I13" s="205">
        <v>9.7</v>
      </c>
      <c r="J13" s="205">
        <v>11.7</v>
      </c>
      <c r="K13" s="205">
        <v>12.9</v>
      </c>
      <c r="L13" s="205">
        <v>13.8</v>
      </c>
      <c r="M13" s="205">
        <v>14.2</v>
      </c>
      <c r="N13" s="205">
        <v>15</v>
      </c>
      <c r="O13" s="205">
        <v>14.9</v>
      </c>
      <c r="P13" s="205">
        <v>15.2</v>
      </c>
      <c r="Q13" s="205">
        <v>13.4</v>
      </c>
      <c r="R13" s="205">
        <v>10.5</v>
      </c>
      <c r="S13" s="205">
        <v>9.4</v>
      </c>
      <c r="T13" s="205">
        <v>9.2</v>
      </c>
      <c r="U13" s="205">
        <v>9.2</v>
      </c>
      <c r="V13" s="205">
        <v>9.5</v>
      </c>
      <c r="W13" s="205">
        <v>9.2</v>
      </c>
      <c r="X13" s="205">
        <v>8</v>
      </c>
      <c r="Y13" s="205">
        <v>7.8</v>
      </c>
      <c r="Z13" s="167">
        <f t="shared" si="0"/>
        <v>9.733333333333333</v>
      </c>
      <c r="AA13" s="209">
        <v>15.3</v>
      </c>
      <c r="AB13" s="212" t="s">
        <v>523</v>
      </c>
      <c r="AC13" s="1">
        <v>11</v>
      </c>
      <c r="AD13" s="209">
        <v>4.9</v>
      </c>
      <c r="AE13" s="212" t="s">
        <v>538</v>
      </c>
    </row>
    <row r="14" spans="1:31" ht="11.25" customHeight="1">
      <c r="A14" s="168">
        <v>12</v>
      </c>
      <c r="B14" s="205">
        <v>8.2</v>
      </c>
      <c r="C14" s="205">
        <v>7.4</v>
      </c>
      <c r="D14" s="205">
        <v>7.3</v>
      </c>
      <c r="E14" s="205">
        <v>6.6</v>
      </c>
      <c r="F14" s="205">
        <v>6.4</v>
      </c>
      <c r="G14" s="205">
        <v>6.5</v>
      </c>
      <c r="H14" s="205">
        <v>6.9</v>
      </c>
      <c r="I14" s="205">
        <v>8.2</v>
      </c>
      <c r="J14" s="205">
        <v>11.8</v>
      </c>
      <c r="K14" s="205">
        <v>13.3</v>
      </c>
      <c r="L14" s="205">
        <v>14.8</v>
      </c>
      <c r="M14" s="205">
        <v>15.3</v>
      </c>
      <c r="N14" s="205">
        <v>15.3</v>
      </c>
      <c r="O14" s="205">
        <v>15.4</v>
      </c>
      <c r="P14" s="205">
        <v>14.8</v>
      </c>
      <c r="Q14" s="205">
        <v>13.8</v>
      </c>
      <c r="R14" s="205">
        <v>12.6</v>
      </c>
      <c r="S14" s="205">
        <v>12.5</v>
      </c>
      <c r="T14" s="205">
        <v>13</v>
      </c>
      <c r="U14" s="205">
        <v>11.9</v>
      </c>
      <c r="V14" s="205">
        <v>11.6</v>
      </c>
      <c r="W14" s="205">
        <v>9.5</v>
      </c>
      <c r="X14" s="205">
        <v>8.8</v>
      </c>
      <c r="Y14" s="205">
        <v>8.3</v>
      </c>
      <c r="Z14" s="167">
        <f t="shared" si="0"/>
        <v>10.841666666666667</v>
      </c>
      <c r="AA14" s="209">
        <v>15.9</v>
      </c>
      <c r="AB14" s="212" t="s">
        <v>64</v>
      </c>
      <c r="AC14" s="1">
        <v>12</v>
      </c>
      <c r="AD14" s="209">
        <v>5.9</v>
      </c>
      <c r="AE14" s="212" t="s">
        <v>533</v>
      </c>
    </row>
    <row r="15" spans="1:31" ht="11.25" customHeight="1">
      <c r="A15" s="168">
        <v>13</v>
      </c>
      <c r="B15" s="205">
        <v>9.3</v>
      </c>
      <c r="C15" s="205">
        <v>11.9</v>
      </c>
      <c r="D15" s="205">
        <v>10.7</v>
      </c>
      <c r="E15" s="205">
        <v>9.8</v>
      </c>
      <c r="F15" s="205">
        <v>8.9</v>
      </c>
      <c r="G15" s="205">
        <v>8.7</v>
      </c>
      <c r="H15" s="205">
        <v>8.3</v>
      </c>
      <c r="I15" s="205">
        <v>8.9</v>
      </c>
      <c r="J15" s="205">
        <v>9.8</v>
      </c>
      <c r="K15" s="205">
        <v>10.3</v>
      </c>
      <c r="L15" s="205">
        <v>11.1</v>
      </c>
      <c r="M15" s="205">
        <v>11.1</v>
      </c>
      <c r="N15" s="205">
        <v>11.6</v>
      </c>
      <c r="O15" s="205">
        <v>11</v>
      </c>
      <c r="P15" s="205">
        <v>10</v>
      </c>
      <c r="Q15" s="205">
        <v>8</v>
      </c>
      <c r="R15" s="205">
        <v>6.8</v>
      </c>
      <c r="S15" s="205">
        <v>6.1</v>
      </c>
      <c r="T15" s="205">
        <v>5.3</v>
      </c>
      <c r="U15" s="205">
        <v>4.2</v>
      </c>
      <c r="V15" s="205">
        <v>4.4</v>
      </c>
      <c r="W15" s="205">
        <v>3.1</v>
      </c>
      <c r="X15" s="205">
        <v>3.5</v>
      </c>
      <c r="Y15" s="205">
        <v>4.7</v>
      </c>
      <c r="Z15" s="167">
        <f t="shared" si="0"/>
        <v>8.229166666666666</v>
      </c>
      <c r="AA15" s="209">
        <v>12.1</v>
      </c>
      <c r="AB15" s="212" t="s">
        <v>184</v>
      </c>
      <c r="AC15" s="1">
        <v>13</v>
      </c>
      <c r="AD15" s="209">
        <v>3</v>
      </c>
      <c r="AE15" s="212" t="s">
        <v>539</v>
      </c>
    </row>
    <row r="16" spans="1:31" ht="11.25" customHeight="1">
      <c r="A16" s="168">
        <v>14</v>
      </c>
      <c r="B16" s="205">
        <v>3.6</v>
      </c>
      <c r="C16" s="205">
        <v>3.1</v>
      </c>
      <c r="D16" s="205">
        <v>2.1</v>
      </c>
      <c r="E16" s="205">
        <v>2</v>
      </c>
      <c r="F16" s="205">
        <v>1.7</v>
      </c>
      <c r="G16" s="205">
        <v>1.7</v>
      </c>
      <c r="H16" s="205">
        <v>2.6</v>
      </c>
      <c r="I16" s="205">
        <v>5.9</v>
      </c>
      <c r="J16" s="205">
        <v>8.1</v>
      </c>
      <c r="K16" s="205">
        <v>8.7</v>
      </c>
      <c r="L16" s="205">
        <v>8.7</v>
      </c>
      <c r="M16" s="205">
        <v>8.7</v>
      </c>
      <c r="N16" s="205">
        <v>7.7</v>
      </c>
      <c r="O16" s="205">
        <v>6.5</v>
      </c>
      <c r="P16" s="205">
        <v>6.3</v>
      </c>
      <c r="Q16" s="205">
        <v>6.2</v>
      </c>
      <c r="R16" s="205">
        <v>6.4</v>
      </c>
      <c r="S16" s="205">
        <v>6.7</v>
      </c>
      <c r="T16" s="205">
        <v>7</v>
      </c>
      <c r="U16" s="205">
        <v>7.2</v>
      </c>
      <c r="V16" s="205">
        <v>6.8</v>
      </c>
      <c r="W16" s="205">
        <v>6.8</v>
      </c>
      <c r="X16" s="205">
        <v>6.8</v>
      </c>
      <c r="Y16" s="205">
        <v>6.8</v>
      </c>
      <c r="Z16" s="167">
        <f t="shared" si="0"/>
        <v>5.754166666666667</v>
      </c>
      <c r="AA16" s="209">
        <v>9.4</v>
      </c>
      <c r="AB16" s="212" t="s">
        <v>524</v>
      </c>
      <c r="AC16" s="1">
        <v>14</v>
      </c>
      <c r="AD16" s="209">
        <v>1.4</v>
      </c>
      <c r="AE16" s="212" t="s">
        <v>436</v>
      </c>
    </row>
    <row r="17" spans="1:31" ht="11.25" customHeight="1">
      <c r="A17" s="168">
        <v>15</v>
      </c>
      <c r="B17" s="205">
        <v>4.9</v>
      </c>
      <c r="C17" s="205">
        <v>5.6</v>
      </c>
      <c r="D17" s="205">
        <v>6.4</v>
      </c>
      <c r="E17" s="205">
        <v>4.7</v>
      </c>
      <c r="F17" s="205">
        <v>4.6</v>
      </c>
      <c r="G17" s="205">
        <v>4.4</v>
      </c>
      <c r="H17" s="205">
        <v>6.2</v>
      </c>
      <c r="I17" s="205">
        <v>8.8</v>
      </c>
      <c r="J17" s="205">
        <v>11</v>
      </c>
      <c r="K17" s="205">
        <v>11.5</v>
      </c>
      <c r="L17" s="205">
        <v>11.5</v>
      </c>
      <c r="M17" s="205">
        <v>11.8</v>
      </c>
      <c r="N17" s="205">
        <v>12.8</v>
      </c>
      <c r="O17" s="205">
        <v>13.4</v>
      </c>
      <c r="P17" s="205">
        <v>13.1</v>
      </c>
      <c r="Q17" s="205">
        <v>11.8</v>
      </c>
      <c r="R17" s="205">
        <v>9.2</v>
      </c>
      <c r="S17" s="205">
        <v>8.3</v>
      </c>
      <c r="T17" s="205">
        <v>7.7</v>
      </c>
      <c r="U17" s="205">
        <v>6.6</v>
      </c>
      <c r="V17" s="205">
        <v>6.1</v>
      </c>
      <c r="W17" s="205">
        <v>5.7</v>
      </c>
      <c r="X17" s="205">
        <v>5.9</v>
      </c>
      <c r="Y17" s="205">
        <v>5.4</v>
      </c>
      <c r="Z17" s="167">
        <f t="shared" si="0"/>
        <v>8.225</v>
      </c>
      <c r="AA17" s="209">
        <v>13.6</v>
      </c>
      <c r="AB17" s="212" t="s">
        <v>525</v>
      </c>
      <c r="AC17" s="1">
        <v>15</v>
      </c>
      <c r="AD17" s="209">
        <v>3.9</v>
      </c>
      <c r="AE17" s="212" t="s">
        <v>150</v>
      </c>
    </row>
    <row r="18" spans="1:31" ht="11.25" customHeight="1">
      <c r="A18" s="168">
        <v>16</v>
      </c>
      <c r="B18" s="205">
        <v>5.4</v>
      </c>
      <c r="C18" s="205">
        <v>5.4</v>
      </c>
      <c r="D18" s="205">
        <v>5.8</v>
      </c>
      <c r="E18" s="205">
        <v>6</v>
      </c>
      <c r="F18" s="205">
        <v>5.2</v>
      </c>
      <c r="G18" s="205">
        <v>5.7</v>
      </c>
      <c r="H18" s="205">
        <v>6.4</v>
      </c>
      <c r="I18" s="205">
        <v>8.2</v>
      </c>
      <c r="J18" s="205">
        <v>12.6</v>
      </c>
      <c r="K18" s="205">
        <v>12.7</v>
      </c>
      <c r="L18" s="205">
        <v>13.3</v>
      </c>
      <c r="M18" s="205">
        <v>13.3</v>
      </c>
      <c r="N18" s="205">
        <v>15.2</v>
      </c>
      <c r="O18" s="205">
        <v>15.6</v>
      </c>
      <c r="P18" s="205">
        <v>14.8</v>
      </c>
      <c r="Q18" s="205">
        <v>13.2</v>
      </c>
      <c r="R18" s="205">
        <v>12</v>
      </c>
      <c r="S18" s="205">
        <v>11.5</v>
      </c>
      <c r="T18" s="205">
        <v>11.8</v>
      </c>
      <c r="U18" s="205">
        <v>10.9</v>
      </c>
      <c r="V18" s="205">
        <v>9</v>
      </c>
      <c r="W18" s="205">
        <v>8</v>
      </c>
      <c r="X18" s="205">
        <v>8</v>
      </c>
      <c r="Y18" s="205">
        <v>7.9</v>
      </c>
      <c r="Z18" s="167">
        <f t="shared" si="0"/>
        <v>9.9125</v>
      </c>
      <c r="AA18" s="209">
        <v>16.2</v>
      </c>
      <c r="AB18" s="212" t="s">
        <v>526</v>
      </c>
      <c r="AC18" s="1">
        <v>16</v>
      </c>
      <c r="AD18" s="209">
        <v>4.9</v>
      </c>
      <c r="AE18" s="212" t="s">
        <v>437</v>
      </c>
    </row>
    <row r="19" spans="1:31" ht="11.25" customHeight="1">
      <c r="A19" s="168">
        <v>17</v>
      </c>
      <c r="B19" s="205">
        <v>8.5</v>
      </c>
      <c r="C19" s="205">
        <v>9</v>
      </c>
      <c r="D19" s="205">
        <v>9.6</v>
      </c>
      <c r="E19" s="205">
        <v>9</v>
      </c>
      <c r="F19" s="205">
        <v>8.7</v>
      </c>
      <c r="G19" s="205">
        <v>9</v>
      </c>
      <c r="H19" s="205">
        <v>8.6</v>
      </c>
      <c r="I19" s="205">
        <v>8.9</v>
      </c>
      <c r="J19" s="205">
        <v>8.5</v>
      </c>
      <c r="K19" s="205">
        <v>8.6</v>
      </c>
      <c r="L19" s="205">
        <v>8.6</v>
      </c>
      <c r="M19" s="205">
        <v>9.6</v>
      </c>
      <c r="N19" s="205">
        <v>10.7</v>
      </c>
      <c r="O19" s="205">
        <v>11.7</v>
      </c>
      <c r="P19" s="205">
        <v>11.5</v>
      </c>
      <c r="Q19" s="205">
        <v>11.1</v>
      </c>
      <c r="R19" s="205">
        <v>10.7</v>
      </c>
      <c r="S19" s="205">
        <v>10.2</v>
      </c>
      <c r="T19" s="205">
        <v>9.8</v>
      </c>
      <c r="U19" s="205">
        <v>9.4</v>
      </c>
      <c r="V19" s="205">
        <v>9.1</v>
      </c>
      <c r="W19" s="205">
        <v>3.3</v>
      </c>
      <c r="X19" s="205">
        <v>3.2</v>
      </c>
      <c r="Y19" s="205">
        <v>2.8</v>
      </c>
      <c r="Z19" s="167">
        <f t="shared" si="0"/>
        <v>8.754166666666665</v>
      </c>
      <c r="AA19" s="209">
        <v>12.2</v>
      </c>
      <c r="AB19" s="212" t="s">
        <v>85</v>
      </c>
      <c r="AC19" s="1">
        <v>17</v>
      </c>
      <c r="AD19" s="209">
        <v>2.8</v>
      </c>
      <c r="AE19" s="212" t="s">
        <v>63</v>
      </c>
    </row>
    <row r="20" spans="1:31" ht="11.25" customHeight="1">
      <c r="A20" s="168">
        <v>18</v>
      </c>
      <c r="B20" s="205">
        <v>2.4</v>
      </c>
      <c r="C20" s="205">
        <v>2.5</v>
      </c>
      <c r="D20" s="205">
        <v>2.3</v>
      </c>
      <c r="E20" s="205">
        <v>1.7</v>
      </c>
      <c r="F20" s="205">
        <v>1</v>
      </c>
      <c r="G20" s="205">
        <v>0.5</v>
      </c>
      <c r="H20" s="205">
        <v>-0.1</v>
      </c>
      <c r="I20" s="205">
        <v>1.4</v>
      </c>
      <c r="J20" s="205">
        <v>2.2</v>
      </c>
      <c r="K20" s="205">
        <v>3.4</v>
      </c>
      <c r="L20" s="205">
        <v>3.5</v>
      </c>
      <c r="M20" s="205">
        <v>3.6</v>
      </c>
      <c r="N20" s="205">
        <v>4</v>
      </c>
      <c r="O20" s="205">
        <v>5.1</v>
      </c>
      <c r="P20" s="205">
        <v>4.7</v>
      </c>
      <c r="Q20" s="205">
        <v>3.5</v>
      </c>
      <c r="R20" s="205">
        <v>2.9</v>
      </c>
      <c r="S20" s="205">
        <v>2.9</v>
      </c>
      <c r="T20" s="205">
        <v>2.7</v>
      </c>
      <c r="U20" s="205">
        <v>0.4</v>
      </c>
      <c r="V20" s="205">
        <v>0.2</v>
      </c>
      <c r="W20" s="205">
        <v>-0.9</v>
      </c>
      <c r="X20" s="205">
        <v>-0.1</v>
      </c>
      <c r="Y20" s="205">
        <v>-0.5</v>
      </c>
      <c r="Z20" s="167">
        <f t="shared" si="0"/>
        <v>2.0541666666666667</v>
      </c>
      <c r="AA20" s="209">
        <v>5.4</v>
      </c>
      <c r="AB20" s="212" t="s">
        <v>497</v>
      </c>
      <c r="AC20" s="1">
        <v>18</v>
      </c>
      <c r="AD20" s="209">
        <v>-1</v>
      </c>
      <c r="AE20" s="212" t="s">
        <v>540</v>
      </c>
    </row>
    <row r="21" spans="1:31" ht="11.25" customHeight="1">
      <c r="A21" s="168">
        <v>19</v>
      </c>
      <c r="B21" s="205">
        <v>-0.8</v>
      </c>
      <c r="C21" s="205">
        <v>-1</v>
      </c>
      <c r="D21" s="205">
        <v>-1.2</v>
      </c>
      <c r="E21" s="205">
        <v>-0.9</v>
      </c>
      <c r="F21" s="205">
        <v>-1.2</v>
      </c>
      <c r="G21" s="205">
        <v>-0.8</v>
      </c>
      <c r="H21" s="205">
        <v>-0.6</v>
      </c>
      <c r="I21" s="205">
        <v>2.3</v>
      </c>
      <c r="J21" s="205">
        <v>5.6</v>
      </c>
      <c r="K21" s="205">
        <v>6.6</v>
      </c>
      <c r="L21" s="205">
        <v>7.6</v>
      </c>
      <c r="M21" s="205">
        <v>7.1</v>
      </c>
      <c r="N21" s="205">
        <v>7.9</v>
      </c>
      <c r="O21" s="205">
        <v>8.5</v>
      </c>
      <c r="P21" s="205">
        <v>8.8</v>
      </c>
      <c r="Q21" s="205">
        <v>7.4</v>
      </c>
      <c r="R21" s="205">
        <v>3.7</v>
      </c>
      <c r="S21" s="205">
        <v>3.2</v>
      </c>
      <c r="T21" s="205">
        <v>2.9</v>
      </c>
      <c r="U21" s="205">
        <v>2.8</v>
      </c>
      <c r="V21" s="205">
        <v>2.6</v>
      </c>
      <c r="W21" s="205">
        <v>3.1</v>
      </c>
      <c r="X21" s="205">
        <v>2.4</v>
      </c>
      <c r="Y21" s="205">
        <v>2.6</v>
      </c>
      <c r="Z21" s="167">
        <f t="shared" si="0"/>
        <v>3.275</v>
      </c>
      <c r="AA21" s="209">
        <v>8.9</v>
      </c>
      <c r="AB21" s="212" t="s">
        <v>417</v>
      </c>
      <c r="AC21" s="1">
        <v>19</v>
      </c>
      <c r="AD21" s="209">
        <v>-1.6</v>
      </c>
      <c r="AE21" s="212" t="s">
        <v>541</v>
      </c>
    </row>
    <row r="22" spans="1:31" ht="11.25" customHeight="1">
      <c r="A22" s="176">
        <v>20</v>
      </c>
      <c r="B22" s="207">
        <v>3.2</v>
      </c>
      <c r="C22" s="207">
        <v>4.9</v>
      </c>
      <c r="D22" s="207">
        <v>2.9</v>
      </c>
      <c r="E22" s="207">
        <v>4.5</v>
      </c>
      <c r="F22" s="207">
        <v>2.6</v>
      </c>
      <c r="G22" s="207">
        <v>2.4</v>
      </c>
      <c r="H22" s="207">
        <v>3.1</v>
      </c>
      <c r="I22" s="207">
        <v>4.1</v>
      </c>
      <c r="J22" s="207">
        <v>5.3</v>
      </c>
      <c r="K22" s="207">
        <v>9.1</v>
      </c>
      <c r="L22" s="207">
        <v>9.6</v>
      </c>
      <c r="M22" s="207">
        <v>9.3</v>
      </c>
      <c r="N22" s="207">
        <v>10</v>
      </c>
      <c r="O22" s="207">
        <v>10.5</v>
      </c>
      <c r="P22" s="207">
        <v>10.1</v>
      </c>
      <c r="Q22" s="207">
        <v>8.7</v>
      </c>
      <c r="R22" s="207">
        <v>6.3</v>
      </c>
      <c r="S22" s="207">
        <v>5.8</v>
      </c>
      <c r="T22" s="207">
        <v>5.7</v>
      </c>
      <c r="U22" s="207">
        <v>5</v>
      </c>
      <c r="V22" s="207">
        <v>5.8</v>
      </c>
      <c r="W22" s="207">
        <v>6</v>
      </c>
      <c r="X22" s="207">
        <v>4.8</v>
      </c>
      <c r="Y22" s="207">
        <v>6.5</v>
      </c>
      <c r="Z22" s="177">
        <f t="shared" si="0"/>
        <v>6.091666666666668</v>
      </c>
      <c r="AA22" s="208">
        <v>10.5</v>
      </c>
      <c r="AB22" s="213" t="s">
        <v>527</v>
      </c>
      <c r="AC22" s="164">
        <v>20</v>
      </c>
      <c r="AD22" s="208">
        <v>1.7</v>
      </c>
      <c r="AE22" s="213" t="s">
        <v>113</v>
      </c>
    </row>
    <row r="23" spans="1:31" ht="11.25" customHeight="1">
      <c r="A23" s="168">
        <v>21</v>
      </c>
      <c r="B23" s="205">
        <v>8</v>
      </c>
      <c r="C23" s="205">
        <v>7.1</v>
      </c>
      <c r="D23" s="205">
        <v>7.6</v>
      </c>
      <c r="E23" s="205">
        <v>6.9</v>
      </c>
      <c r="F23" s="205">
        <v>8</v>
      </c>
      <c r="G23" s="205">
        <v>8.3</v>
      </c>
      <c r="H23" s="205">
        <v>8.8</v>
      </c>
      <c r="I23" s="205">
        <v>10.5</v>
      </c>
      <c r="J23" s="205">
        <v>11.9</v>
      </c>
      <c r="K23" s="205">
        <v>12.4</v>
      </c>
      <c r="L23" s="205">
        <v>13.3</v>
      </c>
      <c r="M23" s="205">
        <v>13.9</v>
      </c>
      <c r="N23" s="205">
        <v>15.1</v>
      </c>
      <c r="O23" s="205">
        <v>15.3</v>
      </c>
      <c r="P23" s="205">
        <v>14.8</v>
      </c>
      <c r="Q23" s="205">
        <v>12.6</v>
      </c>
      <c r="R23" s="205">
        <v>9.7</v>
      </c>
      <c r="S23" s="205">
        <v>8.3</v>
      </c>
      <c r="T23" s="205">
        <v>8.8</v>
      </c>
      <c r="U23" s="205">
        <v>8.2</v>
      </c>
      <c r="V23" s="205">
        <v>7.1</v>
      </c>
      <c r="W23" s="205">
        <v>7.6</v>
      </c>
      <c r="X23" s="205">
        <v>6.5</v>
      </c>
      <c r="Y23" s="205">
        <v>6.3</v>
      </c>
      <c r="Z23" s="167">
        <f t="shared" si="0"/>
        <v>9.875000000000002</v>
      </c>
      <c r="AA23" s="209">
        <v>16</v>
      </c>
      <c r="AB23" s="212" t="s">
        <v>528</v>
      </c>
      <c r="AC23" s="1">
        <v>21</v>
      </c>
      <c r="AD23" s="209">
        <v>5.2</v>
      </c>
      <c r="AE23" s="212" t="s">
        <v>121</v>
      </c>
    </row>
    <row r="24" spans="1:31" ht="11.25" customHeight="1">
      <c r="A24" s="168">
        <v>22</v>
      </c>
      <c r="B24" s="205">
        <v>6.4</v>
      </c>
      <c r="C24" s="205">
        <v>7.1</v>
      </c>
      <c r="D24" s="205">
        <v>5.7</v>
      </c>
      <c r="E24" s="205">
        <v>5.4</v>
      </c>
      <c r="F24" s="205">
        <v>7.3</v>
      </c>
      <c r="G24" s="205">
        <v>5.2</v>
      </c>
      <c r="H24" s="205">
        <v>4.1</v>
      </c>
      <c r="I24" s="205">
        <v>7.8</v>
      </c>
      <c r="J24" s="205">
        <v>9.7</v>
      </c>
      <c r="K24" s="205">
        <v>10.1</v>
      </c>
      <c r="L24" s="205">
        <v>10.9</v>
      </c>
      <c r="M24" s="205">
        <v>11.5</v>
      </c>
      <c r="N24" s="205">
        <v>11.5</v>
      </c>
      <c r="O24" s="205">
        <v>11.2</v>
      </c>
      <c r="P24" s="205">
        <v>10.2</v>
      </c>
      <c r="Q24" s="205">
        <v>8.5</v>
      </c>
      <c r="R24" s="205">
        <v>6.9</v>
      </c>
      <c r="S24" s="205">
        <v>6.3</v>
      </c>
      <c r="T24" s="205">
        <v>5.9</v>
      </c>
      <c r="U24" s="205">
        <v>5.7</v>
      </c>
      <c r="V24" s="205">
        <v>5</v>
      </c>
      <c r="W24" s="205">
        <v>3.6</v>
      </c>
      <c r="X24" s="205">
        <v>2.3</v>
      </c>
      <c r="Y24" s="205">
        <v>1.8</v>
      </c>
      <c r="Z24" s="167">
        <f t="shared" si="0"/>
        <v>7.087500000000002</v>
      </c>
      <c r="AA24" s="209">
        <v>12</v>
      </c>
      <c r="AB24" s="212" t="s">
        <v>529</v>
      </c>
      <c r="AC24" s="1">
        <v>22</v>
      </c>
      <c r="AD24" s="209">
        <v>1</v>
      </c>
      <c r="AE24" s="212" t="s">
        <v>115</v>
      </c>
    </row>
    <row r="25" spans="1:31" ht="11.25" customHeight="1">
      <c r="A25" s="168">
        <v>23</v>
      </c>
      <c r="B25" s="205">
        <v>1</v>
      </c>
      <c r="C25" s="205">
        <v>0.7</v>
      </c>
      <c r="D25" s="205">
        <v>0.6</v>
      </c>
      <c r="E25" s="205">
        <v>-0.1</v>
      </c>
      <c r="F25" s="205">
        <v>0.3</v>
      </c>
      <c r="G25" s="205">
        <v>0.4</v>
      </c>
      <c r="H25" s="205">
        <v>1.9</v>
      </c>
      <c r="I25" s="205">
        <v>3.8</v>
      </c>
      <c r="J25" s="205">
        <v>7.3</v>
      </c>
      <c r="K25" s="205">
        <v>7.7</v>
      </c>
      <c r="L25" s="205">
        <v>9.5</v>
      </c>
      <c r="M25" s="205">
        <v>8.7</v>
      </c>
      <c r="N25" s="205">
        <v>9.7</v>
      </c>
      <c r="O25" s="205">
        <v>10.6</v>
      </c>
      <c r="P25" s="205">
        <v>10.2</v>
      </c>
      <c r="Q25" s="205">
        <v>8.9</v>
      </c>
      <c r="R25" s="205">
        <v>5.5</v>
      </c>
      <c r="S25" s="205">
        <v>4.9</v>
      </c>
      <c r="T25" s="205">
        <v>3.9</v>
      </c>
      <c r="U25" s="205">
        <v>3.8</v>
      </c>
      <c r="V25" s="205">
        <v>3.4</v>
      </c>
      <c r="W25" s="205">
        <v>3.7</v>
      </c>
      <c r="X25" s="205">
        <v>3.4</v>
      </c>
      <c r="Y25" s="205">
        <v>3.8</v>
      </c>
      <c r="Z25" s="167">
        <f t="shared" si="0"/>
        <v>4.733333333333334</v>
      </c>
      <c r="AA25" s="209">
        <v>11.2</v>
      </c>
      <c r="AB25" s="212" t="s">
        <v>224</v>
      </c>
      <c r="AC25" s="1">
        <v>23</v>
      </c>
      <c r="AD25" s="209">
        <v>-0.2</v>
      </c>
      <c r="AE25" s="212" t="s">
        <v>240</v>
      </c>
    </row>
    <row r="26" spans="1:31" ht="11.25" customHeight="1">
      <c r="A26" s="168">
        <v>24</v>
      </c>
      <c r="B26" s="205">
        <v>4.4</v>
      </c>
      <c r="C26" s="205">
        <v>5.1</v>
      </c>
      <c r="D26" s="205">
        <v>5.2</v>
      </c>
      <c r="E26" s="205">
        <v>5.9</v>
      </c>
      <c r="F26" s="205">
        <v>4.6</v>
      </c>
      <c r="G26" s="205">
        <v>6</v>
      </c>
      <c r="H26" s="205">
        <v>6.3</v>
      </c>
      <c r="I26" s="205">
        <v>7.4</v>
      </c>
      <c r="J26" s="205">
        <v>8.9</v>
      </c>
      <c r="K26" s="205">
        <v>9.6</v>
      </c>
      <c r="L26" s="205">
        <v>11</v>
      </c>
      <c r="M26" s="205">
        <v>10.3</v>
      </c>
      <c r="N26" s="205">
        <v>10.8</v>
      </c>
      <c r="O26" s="205">
        <v>10.8</v>
      </c>
      <c r="P26" s="205">
        <v>10.9</v>
      </c>
      <c r="Q26" s="205">
        <v>9.6</v>
      </c>
      <c r="R26" s="205">
        <v>8.5</v>
      </c>
      <c r="S26" s="205">
        <v>7.8</v>
      </c>
      <c r="T26" s="205">
        <v>7.7</v>
      </c>
      <c r="U26" s="205">
        <v>8.3</v>
      </c>
      <c r="V26" s="205">
        <v>8.1</v>
      </c>
      <c r="W26" s="205">
        <v>8</v>
      </c>
      <c r="X26" s="205">
        <v>9.7</v>
      </c>
      <c r="Y26" s="205">
        <v>9.6</v>
      </c>
      <c r="Z26" s="167">
        <f t="shared" si="0"/>
        <v>8.104166666666666</v>
      </c>
      <c r="AA26" s="209">
        <v>11.5</v>
      </c>
      <c r="AB26" s="212" t="s">
        <v>383</v>
      </c>
      <c r="AC26" s="1">
        <v>24</v>
      </c>
      <c r="AD26" s="209">
        <v>3.8</v>
      </c>
      <c r="AE26" s="212" t="s">
        <v>236</v>
      </c>
    </row>
    <row r="27" spans="1:31" ht="11.25" customHeight="1">
      <c r="A27" s="168">
        <v>25</v>
      </c>
      <c r="B27" s="205">
        <v>10</v>
      </c>
      <c r="C27" s="205">
        <v>8.7</v>
      </c>
      <c r="D27" s="205">
        <v>8.1</v>
      </c>
      <c r="E27" s="205">
        <v>7.6</v>
      </c>
      <c r="F27" s="205">
        <v>7.3</v>
      </c>
      <c r="G27" s="205">
        <v>7.3</v>
      </c>
      <c r="H27" s="205">
        <v>7.2</v>
      </c>
      <c r="I27" s="205">
        <v>7.9</v>
      </c>
      <c r="J27" s="205">
        <v>8.5</v>
      </c>
      <c r="K27" s="205">
        <v>9.6</v>
      </c>
      <c r="L27" s="205">
        <v>10.4</v>
      </c>
      <c r="M27" s="205">
        <v>11.8</v>
      </c>
      <c r="N27" s="205">
        <v>9.5</v>
      </c>
      <c r="O27" s="205">
        <v>9.2</v>
      </c>
      <c r="P27" s="205">
        <v>8.4</v>
      </c>
      <c r="Q27" s="205">
        <v>7.4</v>
      </c>
      <c r="R27" s="205">
        <v>6.2</v>
      </c>
      <c r="S27" s="205">
        <v>4.9</v>
      </c>
      <c r="T27" s="205">
        <v>3.4</v>
      </c>
      <c r="U27" s="205">
        <v>2.2</v>
      </c>
      <c r="V27" s="205">
        <v>1.5</v>
      </c>
      <c r="W27" s="205">
        <v>2.2</v>
      </c>
      <c r="X27" s="205">
        <v>1.6</v>
      </c>
      <c r="Y27" s="205">
        <v>1.4</v>
      </c>
      <c r="Z27" s="167">
        <f t="shared" si="0"/>
        <v>6.762499999999999</v>
      </c>
      <c r="AA27" s="209">
        <v>12</v>
      </c>
      <c r="AB27" s="212" t="s">
        <v>102</v>
      </c>
      <c r="AC27" s="1">
        <v>25</v>
      </c>
      <c r="AD27" s="209">
        <v>1.2</v>
      </c>
      <c r="AE27" s="212" t="s">
        <v>542</v>
      </c>
    </row>
    <row r="28" spans="1:31" ht="11.25" customHeight="1">
      <c r="A28" s="168">
        <v>26</v>
      </c>
      <c r="B28" s="205">
        <v>1.1</v>
      </c>
      <c r="C28" s="205">
        <v>0.8</v>
      </c>
      <c r="D28" s="205">
        <v>0.2</v>
      </c>
      <c r="E28" s="205">
        <v>0.1</v>
      </c>
      <c r="F28" s="205">
        <v>-0.1</v>
      </c>
      <c r="G28" s="205">
        <v>-0.4</v>
      </c>
      <c r="H28" s="205">
        <v>-0.4</v>
      </c>
      <c r="I28" s="205">
        <v>1</v>
      </c>
      <c r="J28" s="205">
        <v>2</v>
      </c>
      <c r="K28" s="205">
        <v>3.7</v>
      </c>
      <c r="L28" s="205">
        <v>4.5</v>
      </c>
      <c r="M28" s="205">
        <v>2.2</v>
      </c>
      <c r="N28" s="205">
        <v>3.1</v>
      </c>
      <c r="O28" s="205">
        <v>3.3</v>
      </c>
      <c r="P28" s="205">
        <v>3.9</v>
      </c>
      <c r="Q28" s="205">
        <v>1.5</v>
      </c>
      <c r="R28" s="205">
        <v>0.5</v>
      </c>
      <c r="S28" s="205">
        <v>0.1</v>
      </c>
      <c r="T28" s="205">
        <v>-0.7</v>
      </c>
      <c r="U28" s="205">
        <v>-0.7</v>
      </c>
      <c r="V28" s="205">
        <v>-0.8</v>
      </c>
      <c r="W28" s="205">
        <v>-0.6</v>
      </c>
      <c r="X28" s="205">
        <v>-0.5</v>
      </c>
      <c r="Y28" s="205">
        <v>-0.5</v>
      </c>
      <c r="Z28" s="167">
        <f t="shared" si="0"/>
        <v>0.9708333333333333</v>
      </c>
      <c r="AA28" s="209">
        <v>4.9</v>
      </c>
      <c r="AB28" s="212" t="s">
        <v>175</v>
      </c>
      <c r="AC28" s="1">
        <v>26</v>
      </c>
      <c r="AD28" s="209">
        <v>-0.9</v>
      </c>
      <c r="AE28" s="212" t="s">
        <v>496</v>
      </c>
    </row>
    <row r="29" spans="1:31" ht="11.25" customHeight="1">
      <c r="A29" s="168">
        <v>27</v>
      </c>
      <c r="B29" s="205">
        <v>-0.7</v>
      </c>
      <c r="C29" s="205">
        <v>-1</v>
      </c>
      <c r="D29" s="205">
        <v>-1.1</v>
      </c>
      <c r="E29" s="205">
        <v>-0.8</v>
      </c>
      <c r="F29" s="205">
        <v>-1.1</v>
      </c>
      <c r="G29" s="205">
        <v>-1.2</v>
      </c>
      <c r="H29" s="205">
        <v>-1.2</v>
      </c>
      <c r="I29" s="205">
        <v>0.5</v>
      </c>
      <c r="J29" s="205">
        <v>1.5</v>
      </c>
      <c r="K29" s="205">
        <v>2.5</v>
      </c>
      <c r="L29" s="205">
        <v>3.4</v>
      </c>
      <c r="M29" s="205">
        <v>4.5</v>
      </c>
      <c r="N29" s="205">
        <v>4</v>
      </c>
      <c r="O29" s="205">
        <v>4.7</v>
      </c>
      <c r="P29" s="205">
        <v>4.7</v>
      </c>
      <c r="Q29" s="205">
        <v>3.2</v>
      </c>
      <c r="R29" s="205">
        <v>1.9</v>
      </c>
      <c r="S29" s="205">
        <v>0.9</v>
      </c>
      <c r="T29" s="205">
        <v>0.8</v>
      </c>
      <c r="U29" s="205">
        <v>0.7</v>
      </c>
      <c r="V29" s="205">
        <v>0.3</v>
      </c>
      <c r="W29" s="205">
        <v>0</v>
      </c>
      <c r="X29" s="205">
        <v>-0.5</v>
      </c>
      <c r="Y29" s="205">
        <v>-0.9</v>
      </c>
      <c r="Z29" s="167">
        <f t="shared" si="0"/>
        <v>1.0458333333333332</v>
      </c>
      <c r="AA29" s="209">
        <v>5.9</v>
      </c>
      <c r="AB29" s="212" t="s">
        <v>528</v>
      </c>
      <c r="AC29" s="1">
        <v>27</v>
      </c>
      <c r="AD29" s="209">
        <v>-1.3</v>
      </c>
      <c r="AE29" s="212" t="s">
        <v>543</v>
      </c>
    </row>
    <row r="30" spans="1:31" ht="11.25" customHeight="1">
      <c r="A30" s="168">
        <v>28</v>
      </c>
      <c r="B30" s="205">
        <v>0.7</v>
      </c>
      <c r="C30" s="205">
        <v>0.8</v>
      </c>
      <c r="D30" s="205">
        <v>0.3</v>
      </c>
      <c r="E30" s="205">
        <v>0.2</v>
      </c>
      <c r="F30" s="205">
        <v>0.5</v>
      </c>
      <c r="G30" s="205">
        <v>0.2</v>
      </c>
      <c r="H30" s="205">
        <v>0.1</v>
      </c>
      <c r="I30" s="205">
        <v>1</v>
      </c>
      <c r="J30" s="205">
        <v>2.4</v>
      </c>
      <c r="K30" s="205">
        <v>3.8</v>
      </c>
      <c r="L30" s="205">
        <v>4.4</v>
      </c>
      <c r="M30" s="205">
        <v>5.1</v>
      </c>
      <c r="N30" s="205">
        <v>6</v>
      </c>
      <c r="O30" s="205">
        <v>6.5</v>
      </c>
      <c r="P30" s="205">
        <v>6.1</v>
      </c>
      <c r="Q30" s="205">
        <v>5.2</v>
      </c>
      <c r="R30" s="205">
        <v>4.1</v>
      </c>
      <c r="S30" s="205">
        <v>3.6</v>
      </c>
      <c r="T30" s="205">
        <v>3.1</v>
      </c>
      <c r="U30" s="205">
        <v>2.9</v>
      </c>
      <c r="V30" s="205">
        <v>3</v>
      </c>
      <c r="W30" s="205">
        <v>2.8</v>
      </c>
      <c r="X30" s="205">
        <v>2.6</v>
      </c>
      <c r="Y30" s="205">
        <v>1.6</v>
      </c>
      <c r="Z30" s="167">
        <f t="shared" si="0"/>
        <v>2.7916666666666665</v>
      </c>
      <c r="AA30" s="209">
        <v>7.2</v>
      </c>
      <c r="AB30" s="212" t="s">
        <v>530</v>
      </c>
      <c r="AC30" s="1">
        <v>28</v>
      </c>
      <c r="AD30" s="209">
        <v>-1</v>
      </c>
      <c r="AE30" s="212" t="s">
        <v>236</v>
      </c>
    </row>
    <row r="31" spans="1:31" ht="11.25" customHeight="1">
      <c r="A31" s="168">
        <v>29</v>
      </c>
      <c r="B31" s="205">
        <v>0</v>
      </c>
      <c r="C31" s="205">
        <v>0.3</v>
      </c>
      <c r="D31" s="205">
        <v>0.5</v>
      </c>
      <c r="E31" s="205">
        <v>0.7</v>
      </c>
      <c r="F31" s="205">
        <v>1.3</v>
      </c>
      <c r="G31" s="205">
        <v>2.3</v>
      </c>
      <c r="H31" s="205">
        <v>2.9</v>
      </c>
      <c r="I31" s="205">
        <v>3.2</v>
      </c>
      <c r="J31" s="205">
        <v>4.6</v>
      </c>
      <c r="K31" s="205">
        <v>6.8</v>
      </c>
      <c r="L31" s="205">
        <v>7.9</v>
      </c>
      <c r="M31" s="205">
        <v>8.8</v>
      </c>
      <c r="N31" s="205">
        <v>8.8</v>
      </c>
      <c r="O31" s="205">
        <v>8.9</v>
      </c>
      <c r="P31" s="205">
        <v>8.9</v>
      </c>
      <c r="Q31" s="205">
        <v>7.4</v>
      </c>
      <c r="R31" s="205">
        <v>6.2</v>
      </c>
      <c r="S31" s="205">
        <v>5.8</v>
      </c>
      <c r="T31" s="205">
        <v>6.1</v>
      </c>
      <c r="U31" s="205">
        <v>6.9</v>
      </c>
      <c r="V31" s="205">
        <v>8</v>
      </c>
      <c r="W31" s="205">
        <v>7.6</v>
      </c>
      <c r="X31" s="205">
        <v>8.3</v>
      </c>
      <c r="Y31" s="205">
        <v>8.4</v>
      </c>
      <c r="Z31" s="167">
        <f t="shared" si="0"/>
        <v>5.441666666666666</v>
      </c>
      <c r="AA31" s="209">
        <v>9.5</v>
      </c>
      <c r="AB31" s="212" t="s">
        <v>166</v>
      </c>
      <c r="AC31" s="1">
        <v>29</v>
      </c>
      <c r="AD31" s="209">
        <v>-0.2</v>
      </c>
      <c r="AE31" s="212" t="s">
        <v>544</v>
      </c>
    </row>
    <row r="32" spans="1:31" ht="11.25" customHeight="1">
      <c r="A32" s="168">
        <v>30</v>
      </c>
      <c r="B32" s="205">
        <v>8</v>
      </c>
      <c r="C32" s="205">
        <v>7.5</v>
      </c>
      <c r="D32" s="205">
        <v>7.2</v>
      </c>
      <c r="E32" s="205">
        <v>5.8</v>
      </c>
      <c r="F32" s="205">
        <v>4.4</v>
      </c>
      <c r="G32" s="205">
        <v>4.9</v>
      </c>
      <c r="H32" s="205">
        <v>4.6</v>
      </c>
      <c r="I32" s="205">
        <v>8.6</v>
      </c>
      <c r="J32" s="205">
        <v>9.7</v>
      </c>
      <c r="K32" s="205">
        <v>11.3</v>
      </c>
      <c r="L32" s="205">
        <v>11.8</v>
      </c>
      <c r="M32" s="205">
        <v>13.6</v>
      </c>
      <c r="N32" s="205">
        <v>13.9</v>
      </c>
      <c r="O32" s="205">
        <v>13.6</v>
      </c>
      <c r="P32" s="205">
        <v>8.8</v>
      </c>
      <c r="Q32" s="205">
        <v>9.5</v>
      </c>
      <c r="R32" s="205">
        <v>7.7</v>
      </c>
      <c r="S32" s="205">
        <v>6.2</v>
      </c>
      <c r="T32" s="205">
        <v>5.3</v>
      </c>
      <c r="U32" s="205">
        <v>4.7</v>
      </c>
      <c r="V32" s="205">
        <v>3.7</v>
      </c>
      <c r="W32" s="205">
        <v>3.3</v>
      </c>
      <c r="X32" s="205">
        <v>3.1</v>
      </c>
      <c r="Y32" s="205">
        <v>3.1</v>
      </c>
      <c r="Z32" s="167">
        <f t="shared" si="0"/>
        <v>7.512499999999998</v>
      </c>
      <c r="AA32" s="209">
        <v>14.2</v>
      </c>
      <c r="AB32" s="212" t="s">
        <v>448</v>
      </c>
      <c r="AC32" s="1">
        <v>30</v>
      </c>
      <c r="AD32" s="209">
        <v>3</v>
      </c>
      <c r="AE32" s="212" t="s">
        <v>176</v>
      </c>
    </row>
    <row r="33" spans="1:31" ht="11.25" customHeight="1">
      <c r="A33" s="168">
        <v>31</v>
      </c>
      <c r="B33" s="205">
        <v>3.7</v>
      </c>
      <c r="C33" s="205">
        <v>2.4</v>
      </c>
      <c r="D33" s="205">
        <v>1.7</v>
      </c>
      <c r="E33" s="205">
        <v>2.1</v>
      </c>
      <c r="F33" s="205">
        <v>2</v>
      </c>
      <c r="G33" s="205">
        <v>1.5</v>
      </c>
      <c r="H33" s="205">
        <v>1</v>
      </c>
      <c r="I33" s="205">
        <v>1.2</v>
      </c>
      <c r="J33" s="205">
        <v>4.2</v>
      </c>
      <c r="K33" s="205">
        <v>3.7</v>
      </c>
      <c r="L33" s="205">
        <v>4.7</v>
      </c>
      <c r="M33" s="205">
        <v>5.4</v>
      </c>
      <c r="N33" s="205">
        <v>5.5</v>
      </c>
      <c r="O33" s="205">
        <v>5</v>
      </c>
      <c r="P33" s="205">
        <v>3.7</v>
      </c>
      <c r="Q33" s="205">
        <v>2.5</v>
      </c>
      <c r="R33" s="205">
        <v>1.2</v>
      </c>
      <c r="S33" s="205">
        <v>0.3</v>
      </c>
      <c r="T33" s="205">
        <v>-0.2</v>
      </c>
      <c r="U33" s="205">
        <v>-0.6</v>
      </c>
      <c r="V33" s="205">
        <v>-1</v>
      </c>
      <c r="W33" s="205">
        <v>-1.3</v>
      </c>
      <c r="X33" s="205">
        <v>-1.5</v>
      </c>
      <c r="Y33" s="205">
        <v>-1.9</v>
      </c>
      <c r="Z33" s="167">
        <f t="shared" si="0"/>
        <v>1.8875000000000002</v>
      </c>
      <c r="AA33" s="209">
        <v>6.1</v>
      </c>
      <c r="AB33" s="212" t="s">
        <v>531</v>
      </c>
      <c r="AC33" s="1">
        <v>31</v>
      </c>
      <c r="AD33" s="209">
        <v>-1.9</v>
      </c>
      <c r="AE33" s="212" t="s">
        <v>63</v>
      </c>
    </row>
    <row r="34" spans="1:31" ht="15" customHeight="1">
      <c r="A34" s="169" t="s">
        <v>9</v>
      </c>
      <c r="B34" s="170">
        <f aca="true" t="shared" si="1" ref="B34:Q34">AVERAGE(B3:B33)</f>
        <v>5.841935483870967</v>
      </c>
      <c r="C34" s="170">
        <f t="shared" si="1"/>
        <v>5.958064516129032</v>
      </c>
      <c r="D34" s="170">
        <f t="shared" si="1"/>
        <v>5.803225806451612</v>
      </c>
      <c r="E34" s="170">
        <f t="shared" si="1"/>
        <v>5.716129032258063</v>
      </c>
      <c r="F34" s="170">
        <f t="shared" si="1"/>
        <v>5.503225806451615</v>
      </c>
      <c r="G34" s="170">
        <f t="shared" si="1"/>
        <v>5.451612903225809</v>
      </c>
      <c r="H34" s="170">
        <f t="shared" si="1"/>
        <v>5.593548387096775</v>
      </c>
      <c r="I34" s="170">
        <f t="shared" si="1"/>
        <v>7.258064516129033</v>
      </c>
      <c r="J34" s="170">
        <f t="shared" si="1"/>
        <v>8.8</v>
      </c>
      <c r="K34" s="170">
        <f t="shared" si="1"/>
        <v>9.709677419354838</v>
      </c>
      <c r="L34" s="170">
        <f t="shared" si="1"/>
        <v>10.309677419354836</v>
      </c>
      <c r="M34" s="170">
        <f t="shared" si="1"/>
        <v>10.545161290322582</v>
      </c>
      <c r="N34" s="170">
        <f t="shared" si="1"/>
        <v>10.783870967741937</v>
      </c>
      <c r="O34" s="170">
        <f t="shared" si="1"/>
        <v>10.916129032258066</v>
      </c>
      <c r="P34" s="170">
        <f t="shared" si="1"/>
        <v>10.416129032258063</v>
      </c>
      <c r="Q34" s="170">
        <f t="shared" si="1"/>
        <v>9.199999999999998</v>
      </c>
      <c r="R34" s="170">
        <f>AVERAGE(R3:R33)</f>
        <v>7.706451612903224</v>
      </c>
      <c r="S34" s="170">
        <f aca="true" t="shared" si="2" ref="S34:Y34">AVERAGE(S3:S33)</f>
        <v>7.077419354838712</v>
      </c>
      <c r="T34" s="170">
        <f t="shared" si="2"/>
        <v>6.748387096774195</v>
      </c>
      <c r="U34" s="170">
        <f t="shared" si="2"/>
        <v>6.43225806451613</v>
      </c>
      <c r="V34" s="170">
        <f t="shared" si="2"/>
        <v>6.112903225806451</v>
      </c>
      <c r="W34" s="170">
        <f t="shared" si="2"/>
        <v>5.583870967741935</v>
      </c>
      <c r="X34" s="170">
        <f t="shared" si="2"/>
        <v>5.464516129032259</v>
      </c>
      <c r="Y34" s="170">
        <f t="shared" si="2"/>
        <v>5.370967741935484</v>
      </c>
      <c r="Z34" s="170">
        <f>AVERAGE(B3:Y33)</f>
        <v>7.429301075268816</v>
      </c>
      <c r="AA34" s="171">
        <f>(AVERAGE(最高))</f>
        <v>11.838709677419352</v>
      </c>
      <c r="AB34" s="172"/>
      <c r="AC34" s="173"/>
      <c r="AD34" s="171">
        <f>(AVERAGE(最低))</f>
        <v>3.2258064516129044</v>
      </c>
      <c r="AE34" s="172"/>
    </row>
    <row r="35" ht="9.75" customHeight="1"/>
    <row r="36" spans="1:9" ht="11.25" customHeight="1">
      <c r="A36" s="151" t="s">
        <v>10</v>
      </c>
      <c r="B36" s="151"/>
      <c r="C36" s="151"/>
      <c r="D36" s="151"/>
      <c r="E36" s="151"/>
      <c r="F36" s="151"/>
      <c r="G36" s="151"/>
      <c r="H36" s="151"/>
      <c r="I36" s="151"/>
    </row>
    <row r="37" spans="1:9" ht="11.25" customHeight="1">
      <c r="A37" s="152" t="s">
        <v>11</v>
      </c>
      <c r="B37" s="153"/>
      <c r="C37" s="153"/>
      <c r="D37" s="115">
        <f>COUNTIF(mean,"&lt;0")</f>
        <v>0</v>
      </c>
      <c r="E37" s="151"/>
      <c r="F37" s="151"/>
      <c r="G37" s="151"/>
      <c r="H37" s="151"/>
      <c r="I37" s="151"/>
    </row>
    <row r="38" spans="1:9" ht="11.25" customHeight="1">
      <c r="A38" s="154" t="s">
        <v>12</v>
      </c>
      <c r="B38" s="155"/>
      <c r="C38" s="155"/>
      <c r="D38" s="116">
        <f>COUNTIF(mean,"&gt;=25")</f>
        <v>0</v>
      </c>
      <c r="E38" s="151"/>
      <c r="F38" s="151"/>
      <c r="G38" s="151"/>
      <c r="H38" s="151"/>
      <c r="I38" s="151"/>
    </row>
    <row r="39" spans="1:9" ht="11.25" customHeight="1">
      <c r="A39" s="152" t="s">
        <v>13</v>
      </c>
      <c r="B39" s="153"/>
      <c r="C39" s="153"/>
      <c r="D39" s="115">
        <f>COUNTIF(最低,"&lt;0")</f>
        <v>8</v>
      </c>
      <c r="E39" s="151"/>
      <c r="F39" s="151"/>
      <c r="G39" s="151"/>
      <c r="H39" s="151"/>
      <c r="I39" s="151"/>
    </row>
    <row r="40" spans="1:9" ht="11.25" customHeight="1">
      <c r="A40" s="154" t="s">
        <v>14</v>
      </c>
      <c r="B40" s="155"/>
      <c r="C40" s="155"/>
      <c r="D40" s="116">
        <f>COUNTIF(最低,"&gt;=25")</f>
        <v>0</v>
      </c>
      <c r="E40" s="151"/>
      <c r="F40" s="151"/>
      <c r="G40" s="151"/>
      <c r="H40" s="151"/>
      <c r="I40" s="151"/>
    </row>
    <row r="41" spans="1:9" ht="11.25" customHeight="1">
      <c r="A41" s="152" t="s">
        <v>15</v>
      </c>
      <c r="B41" s="153"/>
      <c r="C41" s="153"/>
      <c r="D41" s="115">
        <f>COUNTIF(最高,"&lt;0")</f>
        <v>0</v>
      </c>
      <c r="E41" s="151"/>
      <c r="F41" s="151"/>
      <c r="G41" s="151"/>
      <c r="H41" s="151"/>
      <c r="I41" s="151"/>
    </row>
    <row r="42" spans="1:9" ht="11.25" customHeight="1">
      <c r="A42" s="154" t="s">
        <v>16</v>
      </c>
      <c r="B42" s="155"/>
      <c r="C42" s="155"/>
      <c r="D42" s="116">
        <f>COUNTIF(最高,"&gt;=25")</f>
        <v>0</v>
      </c>
      <c r="E42" s="151"/>
      <c r="F42" s="151"/>
      <c r="G42" s="151"/>
      <c r="H42" s="151"/>
      <c r="I42" s="151"/>
    </row>
    <row r="43" spans="1:9" ht="11.25" customHeight="1">
      <c r="A43" s="156" t="s">
        <v>17</v>
      </c>
      <c r="B43" s="157"/>
      <c r="C43" s="157"/>
      <c r="D43" s="117">
        <f>COUNTIF(最高,"&gt;=30")</f>
        <v>0</v>
      </c>
      <c r="E43" s="151"/>
      <c r="F43" s="151"/>
      <c r="G43" s="151"/>
      <c r="H43" s="151"/>
      <c r="I43" s="151"/>
    </row>
    <row r="44" spans="1:9" ht="11.25" customHeight="1">
      <c r="A44" s="151" t="s">
        <v>18</v>
      </c>
      <c r="B44" s="151"/>
      <c r="C44" s="151"/>
      <c r="D44" s="151"/>
      <c r="E44" s="151"/>
      <c r="F44" s="151"/>
      <c r="G44" s="151"/>
      <c r="H44" s="151"/>
      <c r="I44" s="151"/>
    </row>
    <row r="45" spans="1:9" ht="11.25" customHeight="1">
      <c r="A45" s="159" t="s">
        <v>19</v>
      </c>
      <c r="B45" s="158"/>
      <c r="C45" s="158" t="s">
        <v>3</v>
      </c>
      <c r="D45" s="160" t="s">
        <v>6</v>
      </c>
      <c r="E45" s="151"/>
      <c r="F45" s="159" t="s">
        <v>20</v>
      </c>
      <c r="G45" s="158"/>
      <c r="H45" s="158" t="s">
        <v>3</v>
      </c>
      <c r="I45" s="160" t="s">
        <v>8</v>
      </c>
    </row>
    <row r="46" spans="1:9" ht="11.25" customHeight="1">
      <c r="A46" s="118"/>
      <c r="B46" s="119">
        <f>MAX(最高)</f>
        <v>18.1</v>
      </c>
      <c r="C46" s="222">
        <v>1</v>
      </c>
      <c r="D46" s="223" t="s">
        <v>320</v>
      </c>
      <c r="E46" s="151"/>
      <c r="F46" s="118"/>
      <c r="G46" s="119">
        <f>MIN(最低)</f>
        <v>-1.9</v>
      </c>
      <c r="H46" s="222">
        <v>31</v>
      </c>
      <c r="I46" s="223" t="s">
        <v>63</v>
      </c>
    </row>
    <row r="47" spans="1:9" ht="11.25" customHeight="1">
      <c r="A47" s="120"/>
      <c r="B47" s="224"/>
      <c r="C47" s="222"/>
      <c r="D47" s="223"/>
      <c r="E47" s="151"/>
      <c r="F47" s="120"/>
      <c r="G47" s="224"/>
      <c r="H47" s="222"/>
      <c r="I47" s="225"/>
    </row>
    <row r="48" spans="1:9" ht="11.25" customHeight="1">
      <c r="A48" s="121"/>
      <c r="B48" s="122"/>
      <c r="C48" s="220"/>
      <c r="D48" s="221"/>
      <c r="E48" s="151"/>
      <c r="F48" s="121"/>
      <c r="G48" s="122"/>
      <c r="H48" s="220"/>
      <c r="I48" s="226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 transitionEvaluation="1" transitionEntry="1"/>
  <dimension ref="A1:M41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6.75390625" defaultRowHeight="12.75"/>
  <cols>
    <col min="1" max="1" width="10.75390625" style="4" customWidth="1"/>
    <col min="2" max="13" width="7.25390625" style="4" customWidth="1"/>
    <col min="14" max="14" width="2.75390625" style="4" customWidth="1"/>
    <col min="15" max="16384" width="6.75390625" style="4" customWidth="1"/>
  </cols>
  <sheetData>
    <row r="1" spans="1:13" ht="24.75" customHeight="1">
      <c r="A1" s="2" t="s">
        <v>21</v>
      </c>
      <c r="B1" s="3"/>
      <c r="C1" s="3"/>
      <c r="D1" s="3"/>
      <c r="E1" s="3"/>
      <c r="F1" s="3"/>
      <c r="G1" s="3"/>
      <c r="H1" s="3"/>
      <c r="I1" s="130">
        <f>'1月'!Z1</f>
        <v>2021</v>
      </c>
      <c r="J1" s="129" t="s">
        <v>1</v>
      </c>
      <c r="K1" s="128" t="str">
        <f>("（令和"&amp;TEXT((I1-2018),"0")&amp;"年）")</f>
        <v>（令和3年）</v>
      </c>
      <c r="L1" s="3"/>
      <c r="M1" s="3"/>
    </row>
    <row r="2" spans="1:13" ht="18" customHeight="1">
      <c r="A2" s="5" t="s">
        <v>2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8"/>
    </row>
    <row r="3" spans="1:13" ht="18" customHeight="1">
      <c r="A3" s="9"/>
      <c r="B3" s="10" t="s">
        <v>22</v>
      </c>
      <c r="C3" s="11" t="s">
        <v>23</v>
      </c>
      <c r="D3" s="11" t="s">
        <v>24</v>
      </c>
      <c r="E3" s="11" t="s">
        <v>25</v>
      </c>
      <c r="F3" s="11" t="s">
        <v>26</v>
      </c>
      <c r="G3" s="11" t="s">
        <v>27</v>
      </c>
      <c r="H3" s="11" t="s">
        <v>28</v>
      </c>
      <c r="I3" s="11" t="s">
        <v>29</v>
      </c>
      <c r="J3" s="11" t="s">
        <v>30</v>
      </c>
      <c r="K3" s="11" t="s">
        <v>31</v>
      </c>
      <c r="L3" s="11" t="s">
        <v>32</v>
      </c>
      <c r="M3" s="12" t="s">
        <v>33</v>
      </c>
    </row>
    <row r="4" spans="1:13" ht="18" customHeight="1">
      <c r="A4" s="13" t="s">
        <v>34</v>
      </c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6"/>
    </row>
    <row r="5" spans="1:13" ht="18" customHeight="1">
      <c r="A5" s="17">
        <v>1</v>
      </c>
      <c r="B5" s="18">
        <f>'1月'!Z3</f>
        <v>2.6</v>
      </c>
      <c r="C5" s="19">
        <f>'2月'!Z3</f>
        <v>6.1208333333333345</v>
      </c>
      <c r="D5" s="19">
        <f>'3月'!Z3</f>
        <v>12.437499999999998</v>
      </c>
      <c r="E5" s="19">
        <f>'4月'!Z3</f>
        <v>12.620833333333332</v>
      </c>
      <c r="F5" s="19">
        <f>'5月'!Z3</f>
        <v>15.725000000000001</v>
      </c>
      <c r="G5" s="19">
        <f>'6月'!Z3</f>
        <v>18.370833333333334</v>
      </c>
      <c r="H5" s="19">
        <f>'7月'!Z3</f>
        <v>20.620833333333337</v>
      </c>
      <c r="I5" s="19">
        <f>'8月'!Z3</f>
        <v>27.150000000000002</v>
      </c>
      <c r="J5" s="19">
        <f>'9月'!Z3</f>
        <v>19.674999999999997</v>
      </c>
      <c r="K5" s="19">
        <f>'10月'!Z3</f>
        <v>19.1125</v>
      </c>
      <c r="L5" s="19">
        <f>'11月'!Z3</f>
        <v>15.979166666666666</v>
      </c>
      <c r="M5" s="20">
        <f>'12月'!Z3</f>
        <v>14.512500000000003</v>
      </c>
    </row>
    <row r="6" spans="1:13" ht="18" customHeight="1">
      <c r="A6" s="21">
        <v>2</v>
      </c>
      <c r="B6" s="22">
        <f>'1月'!Z4</f>
        <v>1.9833333333333336</v>
      </c>
      <c r="C6" s="23">
        <f>'2月'!Z4</f>
        <v>9.129166666666666</v>
      </c>
      <c r="D6" s="23">
        <f>'3月'!Z4</f>
        <v>12.233333333333334</v>
      </c>
      <c r="E6" s="23">
        <f>'4月'!Z4</f>
        <v>14.362499999999999</v>
      </c>
      <c r="F6" s="23">
        <f>'5月'!Z4</f>
        <v>13.112499999999999</v>
      </c>
      <c r="G6" s="23">
        <f>'6月'!Z4</f>
        <v>20.233333333333338</v>
      </c>
      <c r="H6" s="23">
        <f>'7月'!Z4</f>
        <v>20.479166666666668</v>
      </c>
      <c r="I6" s="23">
        <f>'8月'!Z4</f>
        <v>27.337500000000006</v>
      </c>
      <c r="J6" s="23">
        <f>'9月'!Z4</f>
        <v>19.416666666666664</v>
      </c>
      <c r="K6" s="23">
        <f>'10月'!Z4</f>
        <v>22.08333333333333</v>
      </c>
      <c r="L6" s="23">
        <f>'11月'!Z4</f>
        <v>16.483333333333334</v>
      </c>
      <c r="M6" s="24">
        <f>'12月'!Z4</f>
        <v>8.499999999999998</v>
      </c>
    </row>
    <row r="7" spans="1:13" ht="18" customHeight="1">
      <c r="A7" s="21">
        <v>3</v>
      </c>
      <c r="B7" s="22">
        <f>'1月'!Z5</f>
        <v>1.8125</v>
      </c>
      <c r="C7" s="23">
        <f>'2月'!Z5</f>
        <v>4.195833333333332</v>
      </c>
      <c r="D7" s="23">
        <f>'3月'!Z5</f>
        <v>4.954166666666667</v>
      </c>
      <c r="E7" s="23">
        <f>'4月'!Z5</f>
        <v>15.862499999999997</v>
      </c>
      <c r="F7" s="23">
        <f>'5月'!Z5</f>
        <v>13.629166666666665</v>
      </c>
      <c r="G7" s="23">
        <f>'6月'!Z5</f>
        <v>20.808333333333337</v>
      </c>
      <c r="H7" s="23">
        <f>'7月'!Z5</f>
        <v>19.96666666666667</v>
      </c>
      <c r="I7" s="23">
        <f>'8月'!Z5</f>
        <v>27.862499999999997</v>
      </c>
      <c r="J7" s="23">
        <f>'9月'!Z5</f>
        <v>20.991666666666664</v>
      </c>
      <c r="K7" s="23">
        <f>'10月'!Z5</f>
        <v>20.495833333333334</v>
      </c>
      <c r="L7" s="23">
        <f>'11月'!Z5</f>
        <v>15.758333333333335</v>
      </c>
      <c r="M7" s="24">
        <f>'12月'!Z5</f>
        <v>10.816666666666668</v>
      </c>
    </row>
    <row r="8" spans="1:13" ht="18" customHeight="1">
      <c r="A8" s="21">
        <v>4</v>
      </c>
      <c r="B8" s="22">
        <f>'1月'!Z6</f>
        <v>6.683333333333333</v>
      </c>
      <c r="C8" s="23">
        <f>'2月'!Z6</f>
        <v>5.7749999999999995</v>
      </c>
      <c r="D8" s="23">
        <f>'3月'!Z6</f>
        <v>7.245833333333334</v>
      </c>
      <c r="E8" s="23">
        <f>'4月'!Z6</f>
        <v>17.241666666666667</v>
      </c>
      <c r="F8" s="23">
        <f>'5月'!Z6</f>
        <v>16.233333333333334</v>
      </c>
      <c r="G8" s="23">
        <f>'6月'!Z6</f>
        <v>19.379166666666666</v>
      </c>
      <c r="H8" s="23">
        <f>'7月'!Z6</f>
        <v>19.29583333333333</v>
      </c>
      <c r="I8" s="23">
        <f>'8月'!Z6</f>
        <v>27.925</v>
      </c>
      <c r="J8" s="23">
        <f>'9月'!Z6</f>
        <v>20.645833333333336</v>
      </c>
      <c r="K8" s="23">
        <f>'10月'!Z6</f>
        <v>23.654166666666665</v>
      </c>
      <c r="L8" s="23">
        <f>'11月'!Z6</f>
        <v>14.320833333333333</v>
      </c>
      <c r="M8" s="24">
        <f>'12月'!Z6</f>
        <v>9.966666666666667</v>
      </c>
    </row>
    <row r="9" spans="1:13" ht="18" customHeight="1">
      <c r="A9" s="21">
        <v>5</v>
      </c>
      <c r="B9" s="22">
        <f>'1月'!Z7</f>
        <v>3.691666666666666</v>
      </c>
      <c r="C9" s="23">
        <f>'2月'!Z7</f>
        <v>4.9625</v>
      </c>
      <c r="D9" s="23">
        <f>'3月'!Z7</f>
        <v>11.533333333333333</v>
      </c>
      <c r="E9" s="23">
        <f>'4月'!Z7</f>
        <v>11.466666666666667</v>
      </c>
      <c r="F9" s="23">
        <f>'5月'!Z7</f>
        <v>17.162499999999998</v>
      </c>
      <c r="G9" s="23">
        <f>'6月'!Z7</f>
        <v>20.016666666666666</v>
      </c>
      <c r="H9" s="23">
        <f>'7月'!Z7</f>
        <v>22.204166666666666</v>
      </c>
      <c r="I9" s="23">
        <f>'8月'!Z7</f>
        <v>26.966666666666665</v>
      </c>
      <c r="J9" s="23">
        <f>'9月'!Z7</f>
        <v>21.270833333333332</v>
      </c>
      <c r="K9" s="23">
        <f>'10月'!Z7</f>
        <v>23.412499999999998</v>
      </c>
      <c r="L9" s="23">
        <f>'11月'!Z7</f>
        <v>13.970833333333333</v>
      </c>
      <c r="M9" s="24">
        <f>'12月'!Z7</f>
        <v>6.383333333333332</v>
      </c>
    </row>
    <row r="10" spans="1:13" ht="18" customHeight="1">
      <c r="A10" s="21">
        <v>6</v>
      </c>
      <c r="B10" s="22">
        <f>'1月'!Z8</f>
        <v>3.420833333333333</v>
      </c>
      <c r="C10" s="23">
        <f>'2月'!Z8</f>
        <v>8.916666666666664</v>
      </c>
      <c r="D10" s="23">
        <f>'3月'!Z8</f>
        <v>11.9375</v>
      </c>
      <c r="E10" s="23">
        <f>'4月'!Z8</f>
        <v>9.3875</v>
      </c>
      <c r="F10" s="23">
        <f>'5月'!Z8</f>
        <v>16.379166666666666</v>
      </c>
      <c r="G10" s="23">
        <f>'6月'!Z8</f>
        <v>21.2</v>
      </c>
      <c r="H10" s="23">
        <f>'7月'!Z8</f>
        <v>24.308333333333326</v>
      </c>
      <c r="I10" s="23">
        <f>'8月'!Z8</f>
        <v>27.29166666666667</v>
      </c>
      <c r="J10" s="23">
        <f>'9月'!Z8</f>
        <v>19.30416666666667</v>
      </c>
      <c r="K10" s="23">
        <f>'10月'!Z8</f>
        <v>20.675</v>
      </c>
      <c r="L10" s="23">
        <f>'11月'!Z8</f>
        <v>14.058333333333335</v>
      </c>
      <c r="M10" s="24">
        <f>'12月'!Z8</f>
        <v>10.304166666666665</v>
      </c>
    </row>
    <row r="11" spans="1:13" ht="18" customHeight="1">
      <c r="A11" s="21">
        <v>7</v>
      </c>
      <c r="B11" s="22">
        <f>'1月'!Z9</f>
        <v>6.016666666666667</v>
      </c>
      <c r="C11" s="23">
        <f>'2月'!Z9</f>
        <v>9.65</v>
      </c>
      <c r="D11" s="23">
        <f>'3月'!Z9</f>
        <v>3.858333333333333</v>
      </c>
      <c r="E11" s="23">
        <f>'4月'!Z9</f>
        <v>10.525000000000002</v>
      </c>
      <c r="F11" s="23">
        <f>'5月'!Z9</f>
        <v>16.791666666666664</v>
      </c>
      <c r="G11" s="23">
        <f>'6月'!Z9</f>
        <v>22.370833333333334</v>
      </c>
      <c r="H11" s="23">
        <f>'7月'!Z9</f>
        <v>23.141666666666666</v>
      </c>
      <c r="I11" s="23">
        <f>'8月'!Z9</f>
        <v>27.141666666666666</v>
      </c>
      <c r="J11" s="23">
        <f>'9月'!Z9</f>
        <v>19.741666666666667</v>
      </c>
      <c r="K11" s="23">
        <f>'10月'!Z9</f>
        <v>19.65833333333334</v>
      </c>
      <c r="L11" s="23">
        <f>'11月'!Z9</f>
        <v>14.850000000000001</v>
      </c>
      <c r="M11" s="24">
        <f>'12月'!Z9</f>
        <v>12.570833333333335</v>
      </c>
    </row>
    <row r="12" spans="1:13" ht="18" customHeight="1">
      <c r="A12" s="21">
        <v>8</v>
      </c>
      <c r="B12" s="22">
        <f>'1月'!Z10</f>
        <v>1.0333333333333332</v>
      </c>
      <c r="C12" s="23">
        <f>'2月'!Z10</f>
        <v>4.383333333333332</v>
      </c>
      <c r="D12" s="23">
        <f>'3月'!Z10</f>
        <v>5.325</v>
      </c>
      <c r="E12" s="23">
        <f>'4月'!Z10</f>
        <v>11.549999999999999</v>
      </c>
      <c r="F12" s="23">
        <f>'5月'!Z10</f>
        <v>18.112499999999997</v>
      </c>
      <c r="G12" s="23">
        <f>'6月'!Z10</f>
        <v>22.258333333333336</v>
      </c>
      <c r="H12" s="23">
        <f>'7月'!Z10</f>
        <v>21.82083333333333</v>
      </c>
      <c r="I12" s="23">
        <f>'8月'!Z10</f>
        <v>25.712500000000006</v>
      </c>
      <c r="J12" s="23">
        <f>'9月'!Z10</f>
        <v>20.40416666666667</v>
      </c>
      <c r="K12" s="23">
        <f>'10月'!Z10</f>
        <v>23.0625</v>
      </c>
      <c r="L12" s="23">
        <f>'11月'!Z10</f>
        <v>16.900000000000002</v>
      </c>
      <c r="M12" s="24">
        <f>'12月'!Z10</f>
        <v>9.391666666666666</v>
      </c>
    </row>
    <row r="13" spans="1:13" ht="18" customHeight="1">
      <c r="A13" s="21">
        <v>9</v>
      </c>
      <c r="B13" s="22">
        <f>'1月'!Z11</f>
        <v>1.2583333333333335</v>
      </c>
      <c r="C13" s="23">
        <f>'2月'!Z11</f>
        <v>2.2958333333333334</v>
      </c>
      <c r="D13" s="23">
        <f>'3月'!Z11</f>
        <v>7.849999999999999</v>
      </c>
      <c r="E13" s="23">
        <f>'4月'!Z11</f>
        <v>9.225</v>
      </c>
      <c r="F13" s="23">
        <f>'5月'!Z11</f>
        <v>19.679166666666667</v>
      </c>
      <c r="G13" s="23">
        <f>'6月'!Z11</f>
        <v>20.925</v>
      </c>
      <c r="H13" s="23">
        <f>'7月'!Z11</f>
        <v>22.7375</v>
      </c>
      <c r="I13" s="23">
        <f>'8月'!Z11</f>
        <v>27.191666666666663</v>
      </c>
      <c r="J13" s="23">
        <f>'9月'!Z11</f>
        <v>21.504166666666666</v>
      </c>
      <c r="K13" s="23">
        <f>'10月'!Z11</f>
        <v>20.4625</v>
      </c>
      <c r="L13" s="23">
        <f>'11月'!Z11</f>
        <v>18.129166666666666</v>
      </c>
      <c r="M13" s="24">
        <f>'12月'!Z11</f>
        <v>9.512500000000001</v>
      </c>
    </row>
    <row r="14" spans="1:13" ht="18" customHeight="1">
      <c r="A14" s="25">
        <v>10</v>
      </c>
      <c r="B14" s="26">
        <f>'1月'!Z12</f>
        <v>1.2041666666666666</v>
      </c>
      <c r="C14" s="27">
        <f>'2月'!Z12</f>
        <v>4.154166666666667</v>
      </c>
      <c r="D14" s="27">
        <f>'3月'!Z12</f>
        <v>10.541666666666666</v>
      </c>
      <c r="E14" s="27">
        <f>'4月'!Z12</f>
        <v>7.966666666666668</v>
      </c>
      <c r="F14" s="27">
        <f>'5月'!Z12</f>
        <v>18.779166666666665</v>
      </c>
      <c r="G14" s="27">
        <f>'6月'!Z12</f>
        <v>20.112499999999994</v>
      </c>
      <c r="H14" s="27">
        <f>'7月'!Z12</f>
        <v>22.933333333333334</v>
      </c>
      <c r="I14" s="27">
        <f>'8月'!Z12</f>
        <v>30.529166666666658</v>
      </c>
      <c r="J14" s="27">
        <f>'9月'!Z12</f>
        <v>23.133333333333336</v>
      </c>
      <c r="K14" s="27">
        <f>'10月'!Z12</f>
        <v>21.891666666666666</v>
      </c>
      <c r="L14" s="27">
        <f>'11月'!Z12</f>
        <v>14.916666666666664</v>
      </c>
      <c r="M14" s="28">
        <f>'12月'!Z12</f>
        <v>9.266666666666667</v>
      </c>
    </row>
    <row r="15" spans="1:13" ht="18" customHeight="1">
      <c r="A15" s="17">
        <v>11</v>
      </c>
      <c r="B15" s="18">
        <f>'1月'!Z13</f>
        <v>2.1708333333333334</v>
      </c>
      <c r="C15" s="19">
        <f>'2月'!Z13</f>
        <v>6.6375</v>
      </c>
      <c r="D15" s="19">
        <f>'3月'!Z13</f>
        <v>7.2375</v>
      </c>
      <c r="E15" s="19">
        <f>'4月'!Z13</f>
        <v>10.416666666666666</v>
      </c>
      <c r="F15" s="19">
        <f>'5月'!Z13</f>
        <v>15.791666666666666</v>
      </c>
      <c r="G15" s="19">
        <f>'6月'!Z13</f>
        <v>21.59583333333333</v>
      </c>
      <c r="H15" s="19">
        <f>'7月'!Z13</f>
        <v>22.754166666666666</v>
      </c>
      <c r="I15" s="19">
        <f>'8月'!Z13</f>
        <v>25.600000000000005</v>
      </c>
      <c r="J15" s="19">
        <f>'9月'!Z13</f>
        <v>22.779166666666665</v>
      </c>
      <c r="K15" s="19">
        <f>'10月'!Z13</f>
        <v>23.904166666666658</v>
      </c>
      <c r="L15" s="19">
        <f>'11月'!Z13</f>
        <v>13.875</v>
      </c>
      <c r="M15" s="20">
        <f>'12月'!Z13</f>
        <v>9.733333333333333</v>
      </c>
    </row>
    <row r="16" spans="1:13" ht="18" customHeight="1">
      <c r="A16" s="21">
        <v>12</v>
      </c>
      <c r="B16" s="22">
        <f>'1月'!Z14</f>
        <v>3.5374999999999996</v>
      </c>
      <c r="C16" s="23">
        <f>'2月'!Z14</f>
        <v>5.045833333333333</v>
      </c>
      <c r="D16" s="23">
        <f>'3月'!Z14</f>
        <v>12.199999999999998</v>
      </c>
      <c r="E16" s="23">
        <f>'4月'!Z14</f>
        <v>13.583333333333334</v>
      </c>
      <c r="F16" s="23">
        <f>'5月'!Z14</f>
        <v>14.779166666666667</v>
      </c>
      <c r="G16" s="23">
        <f>'6月'!Z14</f>
        <v>21.40416666666667</v>
      </c>
      <c r="H16" s="23">
        <f>'7月'!Z14</f>
        <v>24.133333333333336</v>
      </c>
      <c r="I16" s="23">
        <f>'8月'!Z14</f>
        <v>23.6125</v>
      </c>
      <c r="J16" s="23">
        <f>'9月'!Z14</f>
        <v>23.400000000000002</v>
      </c>
      <c r="K16" s="23">
        <f>'10月'!Z14</f>
        <v>18.462499999999995</v>
      </c>
      <c r="L16" s="23">
        <f>'11月'!Z14</f>
        <v>13.208333333333334</v>
      </c>
      <c r="M16" s="24">
        <f>'12月'!Z14</f>
        <v>10.841666666666667</v>
      </c>
    </row>
    <row r="17" spans="1:13" ht="18" customHeight="1">
      <c r="A17" s="21">
        <v>13</v>
      </c>
      <c r="B17" s="22">
        <f>'1月'!Z15</f>
        <v>5.233333333333333</v>
      </c>
      <c r="C17" s="23">
        <f>'2月'!Z15</f>
        <v>9.383333333333335</v>
      </c>
      <c r="D17" s="23">
        <f>'3月'!Z15</f>
        <v>10.612499999999997</v>
      </c>
      <c r="E17" s="23">
        <f>'4月'!Z15</f>
        <v>15.612499999999999</v>
      </c>
      <c r="F17" s="23">
        <f>'5月'!Z15</f>
        <v>16.629166666666666</v>
      </c>
      <c r="G17" s="23">
        <f>'6月'!Z15</f>
        <v>22.741666666666664</v>
      </c>
      <c r="H17" s="23">
        <f>'7月'!Z15</f>
        <v>23.33333333333334</v>
      </c>
      <c r="I17" s="23">
        <f>'8月'!Z15</f>
        <v>21.575</v>
      </c>
      <c r="J17" s="23">
        <f>'9月'!Z15</f>
        <v>23.454166666666662</v>
      </c>
      <c r="K17" s="23">
        <f>'10月'!Z15</f>
        <v>16.329166666666666</v>
      </c>
      <c r="L17" s="23">
        <f>'11月'!Z15</f>
        <v>12.491666666666667</v>
      </c>
      <c r="M17" s="24">
        <f>'12月'!Z15</f>
        <v>8.229166666666666</v>
      </c>
    </row>
    <row r="18" spans="1:13" ht="18" customHeight="1">
      <c r="A18" s="21">
        <v>14</v>
      </c>
      <c r="B18" s="22">
        <f>'1月'!Z16</f>
        <v>8.475000000000003</v>
      </c>
      <c r="C18" s="23">
        <f>'2月'!Z16</f>
        <v>13.35</v>
      </c>
      <c r="D18" s="23">
        <f>'3月'!Z16</f>
        <v>11.458333333333336</v>
      </c>
      <c r="E18" s="23">
        <f>'4月'!Z16</f>
        <v>13.158333333333337</v>
      </c>
      <c r="F18" s="23">
        <f>'5月'!Z16</f>
        <v>18.64166666666667</v>
      </c>
      <c r="G18" s="23">
        <f>'6月'!Z16</f>
        <v>20.979166666666668</v>
      </c>
      <c r="H18" s="23">
        <f>'7月'!Z16</f>
        <v>23.462500000000002</v>
      </c>
      <c r="I18" s="23">
        <f>'8月'!Z16</f>
        <v>20.933333333333334</v>
      </c>
      <c r="J18" s="23">
        <f>'9月'!Z16</f>
        <v>21.558333333333334</v>
      </c>
      <c r="K18" s="23">
        <f>'10月'!Z16</f>
        <v>17.875</v>
      </c>
      <c r="L18" s="23">
        <f>'11月'!Z16</f>
        <v>13.637500000000001</v>
      </c>
      <c r="M18" s="24">
        <f>'12月'!Z16</f>
        <v>5.754166666666667</v>
      </c>
    </row>
    <row r="19" spans="1:13" ht="18" customHeight="1">
      <c r="A19" s="21">
        <v>15</v>
      </c>
      <c r="B19" s="22">
        <f>'1月'!Z17</f>
        <v>4.654166666666668</v>
      </c>
      <c r="C19" s="23">
        <f>'2月'!Z17</f>
        <v>12.924999999999999</v>
      </c>
      <c r="D19" s="23">
        <f>'3月'!Z17</f>
        <v>10.537500000000001</v>
      </c>
      <c r="E19" s="23">
        <f>'4月'!Z17</f>
        <v>8.75</v>
      </c>
      <c r="F19" s="23">
        <f>'5月'!Z17</f>
        <v>18.70833333333333</v>
      </c>
      <c r="G19" s="23">
        <f>'6月'!Z17</f>
        <v>20.066666666666666</v>
      </c>
      <c r="H19" s="23">
        <f>'7月'!Z17</f>
        <v>23.45416666666667</v>
      </c>
      <c r="I19" s="23">
        <f>'8月'!Z17</f>
        <v>19.76666666666667</v>
      </c>
      <c r="J19" s="23">
        <f>'9月'!Z17</f>
        <v>21.654166666666665</v>
      </c>
      <c r="K19" s="23">
        <f>'10月'!Z17</f>
        <v>19.675</v>
      </c>
      <c r="L19" s="23">
        <f>'11月'!Z17</f>
        <v>14.25</v>
      </c>
      <c r="M19" s="24">
        <f>'12月'!Z17</f>
        <v>8.225</v>
      </c>
    </row>
    <row r="20" spans="1:13" ht="18" customHeight="1">
      <c r="A20" s="21">
        <v>16</v>
      </c>
      <c r="B20" s="22">
        <f>'1月'!Z18</f>
        <v>8.95</v>
      </c>
      <c r="C20" s="23">
        <f>'2月'!Z18</f>
        <v>9.104166666666668</v>
      </c>
      <c r="D20" s="23">
        <f>'3月'!Z18</f>
        <v>12.52083333333333</v>
      </c>
      <c r="E20" s="23">
        <f>'4月'!Z18</f>
        <v>13.195833333333331</v>
      </c>
      <c r="F20" s="23">
        <f>'5月'!Z18</f>
        <v>19.979166666666668</v>
      </c>
      <c r="G20" s="23">
        <f>'6月'!Z18</f>
        <v>21.399999999999995</v>
      </c>
      <c r="H20" s="23">
        <f>'7月'!Z18</f>
        <v>25.370833333333334</v>
      </c>
      <c r="I20" s="23">
        <f>'8月'!Z18</f>
        <v>21.40833333333333</v>
      </c>
      <c r="J20" s="23">
        <f>'9月'!Z18</f>
        <v>20.545833333333334</v>
      </c>
      <c r="K20" s="23">
        <f>'10月'!Z18</f>
        <v>19.591666666666665</v>
      </c>
      <c r="L20" s="23">
        <f>'11月'!Z18</f>
        <v>12.754166666666663</v>
      </c>
      <c r="M20" s="24">
        <f>'12月'!Z18</f>
        <v>9.9125</v>
      </c>
    </row>
    <row r="21" spans="1:13" ht="18" customHeight="1">
      <c r="A21" s="21">
        <v>17</v>
      </c>
      <c r="B21" s="22">
        <f>'1月'!Z19</f>
        <v>3.595833333333333</v>
      </c>
      <c r="C21" s="23">
        <f>'2月'!Z19</f>
        <v>4.529166666666667</v>
      </c>
      <c r="D21" s="23">
        <f>'3月'!Z19</f>
        <v>11.720833333333333</v>
      </c>
      <c r="E21" s="23">
        <f>'4月'!Z19</f>
        <v>15.204166666666666</v>
      </c>
      <c r="F21" s="23">
        <f>'5月'!Z19</f>
        <v>22.537500000000005</v>
      </c>
      <c r="G21" s="23">
        <f>'6月'!Z19</f>
        <v>20.208333333333332</v>
      </c>
      <c r="H21" s="23">
        <f>'7月'!Z19</f>
        <v>26.27916666666667</v>
      </c>
      <c r="I21" s="23">
        <f>'8月'!Z19</f>
        <v>22.187500000000004</v>
      </c>
      <c r="J21" s="23">
        <f>'9月'!Z19</f>
        <v>21.054166666666667</v>
      </c>
      <c r="K21" s="23">
        <f>'10月'!Z19</f>
        <v>14.166666666666663</v>
      </c>
      <c r="L21" s="23">
        <f>'11月'!Z19</f>
        <v>11.016666666666666</v>
      </c>
      <c r="M21" s="24">
        <f>'12月'!Z19</f>
        <v>8.754166666666665</v>
      </c>
    </row>
    <row r="22" spans="1:13" ht="18" customHeight="1">
      <c r="A22" s="21">
        <v>18</v>
      </c>
      <c r="B22" s="22">
        <f>'1月'!Z20</f>
        <v>3.2875</v>
      </c>
      <c r="C22" s="23">
        <f>'2月'!Z20</f>
        <v>2.7750000000000004</v>
      </c>
      <c r="D22" s="23">
        <f>'3月'!Z20</f>
        <v>9.2625</v>
      </c>
      <c r="E22" s="23">
        <f>'4月'!Z20</f>
        <v>15.608333333333329</v>
      </c>
      <c r="F22" s="23">
        <f>'5月'!Z20</f>
        <v>17.158333333333335</v>
      </c>
      <c r="G22" s="23">
        <f>'6月'!Z20</f>
        <v>20.075000000000003</v>
      </c>
      <c r="H22" s="23">
        <f>'7月'!Z20</f>
        <v>27.320833333333336</v>
      </c>
      <c r="I22" s="23">
        <f>'8月'!Z20</f>
        <v>27.133333333333336</v>
      </c>
      <c r="J22" s="23">
        <f>'9月'!Z20</f>
        <v>23.325</v>
      </c>
      <c r="K22" s="23">
        <f>'10月'!Z20</f>
        <v>12.475000000000001</v>
      </c>
      <c r="L22" s="23">
        <f>'11月'!Z20</f>
        <v>12.654166666666667</v>
      </c>
      <c r="M22" s="24">
        <f>'12月'!Z20</f>
        <v>2.0541666666666667</v>
      </c>
    </row>
    <row r="23" spans="1:13" ht="18" customHeight="1">
      <c r="A23" s="21">
        <v>19</v>
      </c>
      <c r="B23" s="22">
        <f>'1月'!Z21</f>
        <v>2.7624999999999993</v>
      </c>
      <c r="C23" s="23">
        <f>'2月'!Z21</f>
        <v>4.933333333333334</v>
      </c>
      <c r="D23" s="23">
        <f>'3月'!Z21</f>
        <v>9.033333333333335</v>
      </c>
      <c r="E23" s="23">
        <f>'4月'!Z21</f>
        <v>14.170833333333336</v>
      </c>
      <c r="F23" s="23">
        <f>'5月'!Z21</f>
        <v>15.658333333333333</v>
      </c>
      <c r="G23" s="23">
        <f>'6月'!Z21</f>
        <v>19.0875</v>
      </c>
      <c r="H23" s="23">
        <f>'7月'!Z21</f>
        <v>26.89583333333333</v>
      </c>
      <c r="I23" s="23">
        <f>'8月'!Z21</f>
        <v>28.641666666666666</v>
      </c>
      <c r="J23" s="23">
        <f>'9月'!Z21</f>
        <v>21.724999999999998</v>
      </c>
      <c r="K23" s="23">
        <f>'10月'!Z21</f>
        <v>14.916666666666666</v>
      </c>
      <c r="L23" s="23">
        <f>'11月'!Z21</f>
        <v>13.575000000000003</v>
      </c>
      <c r="M23" s="24">
        <f>'12月'!Z21</f>
        <v>3.275</v>
      </c>
    </row>
    <row r="24" spans="1:13" ht="18" customHeight="1">
      <c r="A24" s="25">
        <v>20</v>
      </c>
      <c r="B24" s="26">
        <f>'1月'!Z22</f>
        <v>1.4541666666666666</v>
      </c>
      <c r="C24" s="27">
        <f>'2月'!Z22</f>
        <v>8.3625</v>
      </c>
      <c r="D24" s="27">
        <f>'3月'!Z22</f>
        <v>10.7125</v>
      </c>
      <c r="E24" s="27">
        <f>'4月'!Z22</f>
        <v>16.524999999999995</v>
      </c>
      <c r="F24" s="27">
        <f>'5月'!Z22</f>
        <v>18.57083333333333</v>
      </c>
      <c r="G24" s="27">
        <f>'6月'!Z22</f>
        <v>20.629166666666663</v>
      </c>
      <c r="H24" s="27">
        <f>'7月'!Z22</f>
        <v>26.345833333333335</v>
      </c>
      <c r="I24" s="27">
        <f>'8月'!Z22</f>
        <v>26.5625</v>
      </c>
      <c r="J24" s="27">
        <f>'9月'!Z22</f>
        <v>20.40416666666667</v>
      </c>
      <c r="K24" s="27">
        <f>'10月'!Z22</f>
        <v>15.7125</v>
      </c>
      <c r="L24" s="27">
        <f>'11月'!Z22</f>
        <v>12.354166666666666</v>
      </c>
      <c r="M24" s="28">
        <f>'12月'!Z22</f>
        <v>6.091666666666668</v>
      </c>
    </row>
    <row r="25" spans="1:13" ht="18" customHeight="1">
      <c r="A25" s="17">
        <v>21</v>
      </c>
      <c r="B25" s="18">
        <f>'1月'!Z23</f>
        <v>5.166666666666667</v>
      </c>
      <c r="C25" s="19">
        <f>'2月'!Z23</f>
        <v>12.141666666666666</v>
      </c>
      <c r="D25" s="19">
        <f>'3月'!Z23</f>
        <v>15.233333333333334</v>
      </c>
      <c r="E25" s="19">
        <f>'4月'!Z23</f>
        <v>14.85</v>
      </c>
      <c r="F25" s="19">
        <f>'5月'!Z23</f>
        <v>18.620833333333334</v>
      </c>
      <c r="G25" s="19">
        <f>'6月'!Z23</f>
        <v>20.158333333333335</v>
      </c>
      <c r="H25" s="19">
        <f>'7月'!Z23</f>
        <v>25.883333333333336</v>
      </c>
      <c r="I25" s="19">
        <f>'8月'!Z23</f>
        <v>24.875</v>
      </c>
      <c r="J25" s="19">
        <f>'9月'!Z23</f>
        <v>21.029166666666665</v>
      </c>
      <c r="K25" s="19">
        <f>'10月'!Z23</f>
        <v>13.608333333333329</v>
      </c>
      <c r="L25" s="19">
        <f>'11月'!Z23</f>
        <v>12.654166666666667</v>
      </c>
      <c r="M25" s="20">
        <f>'12月'!Z23</f>
        <v>9.875000000000002</v>
      </c>
    </row>
    <row r="26" spans="1:13" ht="18" customHeight="1">
      <c r="A26" s="21">
        <v>22</v>
      </c>
      <c r="B26" s="22">
        <f>'1月'!Z24</f>
        <v>8.608333333333334</v>
      </c>
      <c r="C26" s="23">
        <f>'2月'!Z24</f>
        <v>13.395833333333336</v>
      </c>
      <c r="D26" s="23">
        <f>'3月'!Z24</f>
        <v>9.920833333333333</v>
      </c>
      <c r="E26" s="23">
        <f>'4月'!Z24</f>
        <v>13.870833333333332</v>
      </c>
      <c r="F26" s="23">
        <f>'5月'!Z24</f>
        <v>16.037499999999998</v>
      </c>
      <c r="G26" s="23">
        <f>'6月'!Z24</f>
        <v>21.183333333333337</v>
      </c>
      <c r="H26" s="23">
        <f>'7月'!Z24</f>
        <v>25.74166666666667</v>
      </c>
      <c r="I26" s="23">
        <f>'8月'!Z24</f>
        <v>24.862500000000008</v>
      </c>
      <c r="J26" s="23">
        <f>'9月'!Z24</f>
        <v>24.20416666666667</v>
      </c>
      <c r="K26" s="23">
        <f>'10月'!Z24</f>
        <v>11.662500000000001</v>
      </c>
      <c r="L26" s="23">
        <f>'11月'!Z24</f>
        <v>15.050000000000002</v>
      </c>
      <c r="M26" s="24">
        <f>'12月'!Z24</f>
        <v>7.087500000000002</v>
      </c>
    </row>
    <row r="27" spans="1:13" ht="18" customHeight="1">
      <c r="A27" s="21">
        <v>23</v>
      </c>
      <c r="B27" s="22">
        <f>'1月'!Z25</f>
        <v>4.949999999999999</v>
      </c>
      <c r="C27" s="23">
        <f>'2月'!Z25</f>
        <v>8.995833333333332</v>
      </c>
      <c r="D27" s="23">
        <f>'3月'!Z25</f>
        <v>8.491666666666665</v>
      </c>
      <c r="E27" s="23">
        <f>'4月'!Z25</f>
        <v>10.875</v>
      </c>
      <c r="F27" s="23">
        <f>'5月'!Z25</f>
        <v>17.45</v>
      </c>
      <c r="G27" s="23">
        <f>'6月'!Z25</f>
        <v>21.079166666666662</v>
      </c>
      <c r="H27" s="23">
        <f>'7月'!Z25</f>
        <v>25.983333333333334</v>
      </c>
      <c r="I27" s="23">
        <f>'8月'!Z25</f>
        <v>24.86666666666667</v>
      </c>
      <c r="J27" s="23">
        <f>'9月'!Z25</f>
        <v>22.90833333333333</v>
      </c>
      <c r="K27" s="23">
        <f>'10月'!Z25</f>
        <v>11.816666666666668</v>
      </c>
      <c r="L27" s="23">
        <f>'11月'!Z25</f>
        <v>11.075000000000001</v>
      </c>
      <c r="M27" s="24">
        <f>'12月'!Z25</f>
        <v>4.733333333333334</v>
      </c>
    </row>
    <row r="28" spans="1:13" ht="18" customHeight="1">
      <c r="A28" s="21">
        <v>24</v>
      </c>
      <c r="B28" s="22">
        <f>'1月'!Z26</f>
        <v>5.370833333333334</v>
      </c>
      <c r="C28" s="23">
        <f>'2月'!Z26</f>
        <v>4.3166666666666655</v>
      </c>
      <c r="D28" s="23">
        <f>'3月'!Z26</f>
        <v>13.691666666666668</v>
      </c>
      <c r="E28" s="23">
        <f>'4月'!Z26</f>
        <v>13.35</v>
      </c>
      <c r="F28" s="23">
        <f>'5月'!Z26</f>
        <v>20.04166666666667</v>
      </c>
      <c r="G28" s="23">
        <f>'6月'!Z26</f>
        <v>20.729166666666668</v>
      </c>
      <c r="H28" s="23">
        <f>'7月'!Z26</f>
        <v>26.154166666666665</v>
      </c>
      <c r="I28" s="23">
        <f>'8月'!Z26</f>
        <v>24.808333333333334</v>
      </c>
      <c r="J28" s="23">
        <f>'9月'!Z26</f>
        <v>23.13333333333333</v>
      </c>
      <c r="K28" s="23">
        <f>'10月'!Z26</f>
        <v>12.5625</v>
      </c>
      <c r="L28" s="23">
        <f>'11月'!Z26</f>
        <v>10.266666666666667</v>
      </c>
      <c r="M28" s="24">
        <f>'12月'!Z26</f>
        <v>8.104166666666666</v>
      </c>
    </row>
    <row r="29" spans="1:13" ht="18" customHeight="1">
      <c r="A29" s="21">
        <v>25</v>
      </c>
      <c r="B29" s="22">
        <f>'1月'!Z27</f>
        <v>7.1499999999999995</v>
      </c>
      <c r="C29" s="23">
        <f>'2月'!Z27</f>
        <v>4.125</v>
      </c>
      <c r="D29" s="23">
        <f>'3月'!Z27</f>
        <v>13.754166666666668</v>
      </c>
      <c r="E29" s="23">
        <f>'4月'!Z27</f>
        <v>13.745833333333332</v>
      </c>
      <c r="F29" s="23">
        <f>'5月'!Z27</f>
        <v>19.766666666666666</v>
      </c>
      <c r="G29" s="23">
        <f>'6月'!Z27</f>
        <v>21.55</v>
      </c>
      <c r="H29" s="23">
        <f>'7月'!Z27</f>
        <v>26.137500000000003</v>
      </c>
      <c r="I29" s="23">
        <f>'8月'!Z27</f>
        <v>27.066666666666663</v>
      </c>
      <c r="J29" s="23">
        <f>'9月'!Z27</f>
        <v>19.966666666666672</v>
      </c>
      <c r="K29" s="23">
        <f>'10月'!Z27</f>
        <v>14.979166666666664</v>
      </c>
      <c r="L29" s="23">
        <f>'11月'!Z27</f>
        <v>11.862499999999997</v>
      </c>
      <c r="M29" s="24">
        <f>'12月'!Z27</f>
        <v>6.762499999999999</v>
      </c>
    </row>
    <row r="30" spans="1:13" ht="18" customHeight="1">
      <c r="A30" s="21">
        <v>26</v>
      </c>
      <c r="B30" s="22">
        <f>'1月'!Z28</f>
        <v>8.341666666666667</v>
      </c>
      <c r="C30" s="23">
        <f>'2月'!Z28</f>
        <v>7.804166666666667</v>
      </c>
      <c r="D30" s="23">
        <f>'3月'!Z28</f>
        <v>10.945833333333333</v>
      </c>
      <c r="E30" s="23">
        <f>'4月'!Z28</f>
        <v>10.645833333333334</v>
      </c>
      <c r="F30" s="23">
        <f>'5月'!Z28</f>
        <v>18.345833333333335</v>
      </c>
      <c r="G30" s="23">
        <f>'6月'!Z28</f>
        <v>21.895833333333332</v>
      </c>
      <c r="H30" s="23">
        <f>'7月'!Z28</f>
        <v>25.04166666666667</v>
      </c>
      <c r="I30" s="23">
        <f>'8月'!Z28</f>
        <v>28.550000000000008</v>
      </c>
      <c r="J30" s="23">
        <f>'9月'!Z28</f>
        <v>19.624999999999996</v>
      </c>
      <c r="K30" s="23">
        <f>'10月'!Z28</f>
        <v>14.250000000000002</v>
      </c>
      <c r="L30" s="23">
        <f>'11月'!Z28</f>
        <v>10.766666666666666</v>
      </c>
      <c r="M30" s="24">
        <f>'12月'!Z28</f>
        <v>0.9708333333333333</v>
      </c>
    </row>
    <row r="31" spans="1:13" ht="18" customHeight="1">
      <c r="A31" s="21">
        <v>27</v>
      </c>
      <c r="B31" s="22">
        <f>'1月'!Z29</f>
        <v>11.529166666666667</v>
      </c>
      <c r="C31" s="23">
        <f>'2月'!Z29</f>
        <v>3.1916666666666664</v>
      </c>
      <c r="D31" s="23">
        <f>'3月'!Z29</f>
        <v>10.487499999999999</v>
      </c>
      <c r="E31" s="23">
        <f>'4月'!Z29</f>
        <v>10.870833333333332</v>
      </c>
      <c r="F31" s="23">
        <f>'5月'!Z29</f>
        <v>17.02916666666667</v>
      </c>
      <c r="G31" s="23">
        <f>'6月'!Z29</f>
        <v>22.099999999999998</v>
      </c>
      <c r="H31" s="23">
        <f>'7月'!Z29</f>
        <v>25.108333333333334</v>
      </c>
      <c r="I31" s="23">
        <f>'8月'!Z29</f>
        <v>27.808333333333334</v>
      </c>
      <c r="J31" s="23">
        <f>'9月'!Z29</f>
        <v>20.316666666666663</v>
      </c>
      <c r="K31" s="23">
        <f>'10月'!Z29</f>
        <v>14.645833333333334</v>
      </c>
      <c r="L31" s="23">
        <f>'11月'!Z29</f>
        <v>7.891666666666668</v>
      </c>
      <c r="M31" s="24">
        <f>'12月'!Z29</f>
        <v>1.0458333333333332</v>
      </c>
    </row>
    <row r="32" spans="1:13" ht="18" customHeight="1">
      <c r="A32" s="21">
        <v>28</v>
      </c>
      <c r="B32" s="22">
        <f>'1月'!Z30</f>
        <v>3.758333333333333</v>
      </c>
      <c r="C32" s="23">
        <f>'2月'!Z30</f>
        <v>5.362500000000001</v>
      </c>
      <c r="D32" s="23">
        <f>'3月'!Z30</f>
        <v>15.362499999999997</v>
      </c>
      <c r="E32" s="23">
        <f>'4月'!Z30</f>
        <v>16.729166666666668</v>
      </c>
      <c r="F32" s="23">
        <f>'5月'!Z30</f>
        <v>19.429166666666664</v>
      </c>
      <c r="G32" s="23">
        <f>'6月'!Z30</f>
        <v>22.033333333333335</v>
      </c>
      <c r="H32" s="23">
        <f>'7月'!Z30</f>
        <v>25.545833333333334</v>
      </c>
      <c r="I32" s="23">
        <f>'8月'!Z30</f>
        <v>27.65833333333333</v>
      </c>
      <c r="J32" s="23">
        <f>'9月'!Z30</f>
        <v>20.349999999999998</v>
      </c>
      <c r="K32" s="23">
        <f>'10月'!Z30</f>
        <v>16.379166666666666</v>
      </c>
      <c r="L32" s="23">
        <f>'11月'!Z30</f>
        <v>7.979166666666669</v>
      </c>
      <c r="M32" s="24">
        <f>'12月'!Z30</f>
        <v>2.7916666666666665</v>
      </c>
    </row>
    <row r="33" spans="1:13" ht="18" customHeight="1">
      <c r="A33" s="21">
        <v>29</v>
      </c>
      <c r="B33" s="22">
        <f>'1月'!Z31</f>
        <v>4.491666666666666</v>
      </c>
      <c r="C33" s="23"/>
      <c r="D33" s="23">
        <f>'3月'!Z31</f>
        <v>16.412499999999998</v>
      </c>
      <c r="E33" s="23">
        <f>'4月'!Z31</f>
        <v>15.541666666666663</v>
      </c>
      <c r="F33" s="23">
        <f>'5月'!Z31</f>
        <v>19.108333333333334</v>
      </c>
      <c r="G33" s="23">
        <f>'6月'!Z31</f>
        <v>20.76666666666667</v>
      </c>
      <c r="H33" s="23">
        <f>'7月'!Z31</f>
        <v>25.129166666666663</v>
      </c>
      <c r="I33" s="23">
        <f>'8月'!Z31</f>
        <v>25.5625</v>
      </c>
      <c r="J33" s="23">
        <f>'9月'!Z31</f>
        <v>21.45833333333334</v>
      </c>
      <c r="K33" s="23">
        <f>'10月'!Z31</f>
        <v>14.045833333333336</v>
      </c>
      <c r="L33" s="23">
        <f>'11月'!Z31</f>
        <v>7.499999999999999</v>
      </c>
      <c r="M33" s="24">
        <f>'12月'!Z31</f>
        <v>5.441666666666666</v>
      </c>
    </row>
    <row r="34" spans="1:13" ht="18" customHeight="1">
      <c r="A34" s="21">
        <v>30</v>
      </c>
      <c r="B34" s="22">
        <f>'1月'!Z32</f>
        <v>2.066666666666667</v>
      </c>
      <c r="C34" s="23"/>
      <c r="D34" s="23">
        <f>'3月'!Z32</f>
        <v>16.058333333333334</v>
      </c>
      <c r="E34" s="23">
        <f>'4月'!Z32</f>
        <v>16.837500000000002</v>
      </c>
      <c r="F34" s="23">
        <f>'5月'!Z32</f>
        <v>18.17083333333333</v>
      </c>
      <c r="G34" s="23">
        <f>'6月'!Z32</f>
        <v>20.412499999999998</v>
      </c>
      <c r="H34" s="23">
        <f>'7月'!Z32</f>
        <v>25.65833333333333</v>
      </c>
      <c r="I34" s="23">
        <f>'8月'!Z32</f>
        <v>26.45</v>
      </c>
      <c r="J34" s="23">
        <f>'9月'!Z32</f>
        <v>23.149999999999995</v>
      </c>
      <c r="K34" s="23">
        <f>'10月'!Z32</f>
        <v>13.754166666666665</v>
      </c>
      <c r="L34" s="23">
        <f>'11月'!Z32</f>
        <v>12.037500000000001</v>
      </c>
      <c r="M34" s="24">
        <f>'12月'!Z32</f>
        <v>7.512499999999998</v>
      </c>
    </row>
    <row r="35" spans="1:13" ht="18" customHeight="1">
      <c r="A35" s="29">
        <v>31</v>
      </c>
      <c r="B35" s="30">
        <f>'1月'!Z33</f>
        <v>4.7124999999999995</v>
      </c>
      <c r="C35" s="31"/>
      <c r="D35" s="31">
        <f>'3月'!Z33</f>
        <v>15.15</v>
      </c>
      <c r="E35" s="31"/>
      <c r="F35" s="31">
        <f>'5月'!Z33</f>
        <v>17.70416666666667</v>
      </c>
      <c r="G35" s="31"/>
      <c r="H35" s="31">
        <f>'7月'!Z33</f>
        <v>25.2625</v>
      </c>
      <c r="I35" s="31">
        <f>'8月'!Z33</f>
        <v>24.691666666666674</v>
      </c>
      <c r="J35" s="31"/>
      <c r="K35" s="31">
        <f>'10月'!Z33</f>
        <v>15.216666666666667</v>
      </c>
      <c r="L35" s="31"/>
      <c r="M35" s="32">
        <f>'12月'!Z33</f>
        <v>1.8875000000000002</v>
      </c>
    </row>
    <row r="36" spans="1:13" ht="18" customHeight="1">
      <c r="A36" s="135" t="s">
        <v>9</v>
      </c>
      <c r="B36" s="136">
        <f>AVERAGE(B5:B35)</f>
        <v>4.515188172043012</v>
      </c>
      <c r="C36" s="137">
        <f>AVERAGE(C5:C35)</f>
        <v>6.998660714285717</v>
      </c>
      <c r="D36" s="137">
        <f aca="true" t="shared" si="0" ref="D36:M36">AVERAGE(D5:D35)</f>
        <v>10.926478494623657</v>
      </c>
      <c r="E36" s="137">
        <f t="shared" si="0"/>
        <v>13.125000000000002</v>
      </c>
      <c r="F36" s="137">
        <f t="shared" si="0"/>
        <v>17.605241935483875</v>
      </c>
      <c r="G36" s="137">
        <f t="shared" si="0"/>
        <v>20.859027777777776</v>
      </c>
      <c r="H36" s="137">
        <f t="shared" si="0"/>
        <v>24.14529569892473</v>
      </c>
      <c r="I36" s="137">
        <f t="shared" si="0"/>
        <v>25.797715053763437</v>
      </c>
      <c r="J36" s="137">
        <f t="shared" si="0"/>
        <v>21.404305555555556</v>
      </c>
      <c r="K36" s="137">
        <f t="shared" si="0"/>
        <v>17.4366935483871</v>
      </c>
      <c r="L36" s="137">
        <f t="shared" si="0"/>
        <v>13.075555555555555</v>
      </c>
      <c r="M36" s="138">
        <f t="shared" si="0"/>
        <v>7.429301075268816</v>
      </c>
    </row>
    <row r="37" spans="1:13" ht="18" customHeight="1">
      <c r="A37" s="33" t="s">
        <v>35</v>
      </c>
      <c r="B37" s="18">
        <f>AVERAGE(B5:B14)</f>
        <v>2.9704166666666665</v>
      </c>
      <c r="C37" s="19">
        <f aca="true" t="shared" si="1" ref="C37:M37">AVERAGE(C5:C14)</f>
        <v>5.958333333333333</v>
      </c>
      <c r="D37" s="19">
        <f t="shared" si="1"/>
        <v>8.791666666666668</v>
      </c>
      <c r="E37" s="19">
        <f t="shared" si="1"/>
        <v>12.020833333333332</v>
      </c>
      <c r="F37" s="19">
        <f t="shared" si="1"/>
        <v>16.560416666666665</v>
      </c>
      <c r="G37" s="19">
        <f t="shared" si="1"/>
        <v>20.5675</v>
      </c>
      <c r="H37" s="19">
        <f t="shared" si="1"/>
        <v>21.750833333333333</v>
      </c>
      <c r="I37" s="19">
        <f t="shared" si="1"/>
        <v>27.510833333333334</v>
      </c>
      <c r="J37" s="19">
        <f t="shared" si="1"/>
        <v>20.608749999999997</v>
      </c>
      <c r="K37" s="19">
        <f t="shared" si="1"/>
        <v>21.450833333333332</v>
      </c>
      <c r="L37" s="19">
        <f t="shared" si="1"/>
        <v>15.536666666666667</v>
      </c>
      <c r="M37" s="20">
        <f t="shared" si="1"/>
        <v>10.1225</v>
      </c>
    </row>
    <row r="38" spans="1:13" ht="18" customHeight="1">
      <c r="A38" s="34" t="s">
        <v>36</v>
      </c>
      <c r="B38" s="22">
        <f>AVERAGE(B15:B24)</f>
        <v>4.412083333333333</v>
      </c>
      <c r="C38" s="23">
        <f aca="true" t="shared" si="2" ref="C38:M38">AVERAGE(C15:C24)</f>
        <v>7.704583333333334</v>
      </c>
      <c r="D38" s="23">
        <f t="shared" si="2"/>
        <v>10.529583333333333</v>
      </c>
      <c r="E38" s="23">
        <f t="shared" si="2"/>
        <v>13.622499999999999</v>
      </c>
      <c r="F38" s="23">
        <f t="shared" si="2"/>
        <v>17.84541666666667</v>
      </c>
      <c r="G38" s="23">
        <f t="shared" si="2"/>
        <v>20.81875</v>
      </c>
      <c r="H38" s="23">
        <f t="shared" si="2"/>
        <v>24.935</v>
      </c>
      <c r="I38" s="23">
        <f t="shared" si="2"/>
        <v>23.742083333333333</v>
      </c>
      <c r="J38" s="23">
        <f t="shared" si="2"/>
        <v>21.99</v>
      </c>
      <c r="K38" s="23">
        <f t="shared" si="2"/>
        <v>17.31083333333333</v>
      </c>
      <c r="L38" s="23">
        <f t="shared" si="2"/>
        <v>12.981666666666666</v>
      </c>
      <c r="M38" s="24">
        <f t="shared" si="2"/>
        <v>7.287083333333333</v>
      </c>
    </row>
    <row r="39" spans="1:13" ht="18" customHeight="1">
      <c r="A39" s="35" t="s">
        <v>37</v>
      </c>
      <c r="B39" s="26">
        <f>AVERAGE(B25:B35)</f>
        <v>6.013257575757577</v>
      </c>
      <c r="C39" s="27">
        <f aca="true" t="shared" si="3" ref="C39:M39">AVERAGE(C25:C35)</f>
        <v>7.416666666666666</v>
      </c>
      <c r="D39" s="27">
        <f t="shared" si="3"/>
        <v>13.228030303030302</v>
      </c>
      <c r="E39" s="27">
        <f t="shared" si="3"/>
        <v>13.731666666666666</v>
      </c>
      <c r="F39" s="27">
        <f t="shared" si="3"/>
        <v>18.336742424242424</v>
      </c>
      <c r="G39" s="27">
        <f t="shared" si="3"/>
        <v>21.190833333333334</v>
      </c>
      <c r="H39" s="27">
        <f t="shared" si="3"/>
        <v>25.604166666666675</v>
      </c>
      <c r="I39" s="27">
        <f t="shared" si="3"/>
        <v>26.109090909090913</v>
      </c>
      <c r="J39" s="27">
        <f t="shared" si="3"/>
        <v>21.614166666666666</v>
      </c>
      <c r="K39" s="27">
        <f t="shared" si="3"/>
        <v>13.901893939393938</v>
      </c>
      <c r="L39" s="27">
        <f t="shared" si="3"/>
        <v>10.708333333333334</v>
      </c>
      <c r="M39" s="28">
        <f t="shared" si="3"/>
        <v>5.110227272727273</v>
      </c>
    </row>
    <row r="41" spans="1:13" ht="18" customHeight="1">
      <c r="A41" s="131" t="s">
        <v>38</v>
      </c>
      <c r="B41" s="132">
        <v>4.618048387096774</v>
      </c>
      <c r="C41" s="133">
        <v>4.627295566502463</v>
      </c>
      <c r="D41" s="133">
        <v>7.171603942652329</v>
      </c>
      <c r="E41" s="133">
        <v>12.086722222222223</v>
      </c>
      <c r="F41" s="133">
        <v>16.095369827305312</v>
      </c>
      <c r="G41" s="133">
        <v>19.218092592592598</v>
      </c>
      <c r="H41" s="133">
        <v>23.027777777777775</v>
      </c>
      <c r="I41" s="133">
        <v>24.949041218637994</v>
      </c>
      <c r="J41" s="133">
        <v>21.796999537037035</v>
      </c>
      <c r="K41" s="133">
        <v>16.752396953405018</v>
      </c>
      <c r="L41" s="133">
        <v>11.901750805152979</v>
      </c>
      <c r="M41" s="134">
        <v>7.323758960573476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 transitionEvaluation="1" transitionEntry="1"/>
  <dimension ref="A1:N56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6.75390625" defaultRowHeight="12.75"/>
  <cols>
    <col min="1" max="1" width="10.75390625" style="38" customWidth="1"/>
    <col min="2" max="13" width="7.25390625" style="38" customWidth="1"/>
    <col min="14" max="16384" width="6.75390625" style="38" customWidth="1"/>
  </cols>
  <sheetData>
    <row r="1" spans="1:13" ht="24.75" customHeight="1">
      <c r="A1" s="36" t="s">
        <v>39</v>
      </c>
      <c r="B1" s="37"/>
      <c r="C1" s="37"/>
      <c r="D1" s="37"/>
      <c r="E1" s="37"/>
      <c r="F1" s="37"/>
      <c r="G1" s="37"/>
      <c r="H1" s="37"/>
      <c r="I1" s="127">
        <f>'1月'!Z1</f>
        <v>2021</v>
      </c>
      <c r="J1" s="126" t="s">
        <v>1</v>
      </c>
      <c r="K1" s="128" t="str">
        <f>("（令和"&amp;TEXT((I1-2018),"0")&amp;"年）")</f>
        <v>（令和3年）</v>
      </c>
      <c r="L1" s="37"/>
      <c r="M1" s="37"/>
    </row>
    <row r="2" spans="1:13" ht="16.5" customHeight="1">
      <c r="A2" s="39" t="s">
        <v>2</v>
      </c>
      <c r="B2" s="40"/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</row>
    <row r="3" spans="1:13" ht="16.5" customHeight="1">
      <c r="A3" s="43"/>
      <c r="B3" s="44" t="s">
        <v>22</v>
      </c>
      <c r="C3" s="45" t="s">
        <v>23</v>
      </c>
      <c r="D3" s="45" t="s">
        <v>24</v>
      </c>
      <c r="E3" s="45" t="s">
        <v>25</v>
      </c>
      <c r="F3" s="45" t="s">
        <v>26</v>
      </c>
      <c r="G3" s="45" t="s">
        <v>27</v>
      </c>
      <c r="H3" s="45" t="s">
        <v>28</v>
      </c>
      <c r="I3" s="45" t="s">
        <v>29</v>
      </c>
      <c r="J3" s="45" t="s">
        <v>30</v>
      </c>
      <c r="K3" s="45" t="s">
        <v>31</v>
      </c>
      <c r="L3" s="45" t="s">
        <v>32</v>
      </c>
      <c r="M3" s="46" t="s">
        <v>33</v>
      </c>
    </row>
    <row r="4" spans="1:13" ht="16.5" customHeight="1">
      <c r="A4" s="47" t="s">
        <v>34</v>
      </c>
      <c r="B4" s="48"/>
      <c r="C4" s="49"/>
      <c r="D4" s="49"/>
      <c r="E4" s="49"/>
      <c r="F4" s="49"/>
      <c r="G4" s="49"/>
      <c r="H4" s="49"/>
      <c r="I4" s="49"/>
      <c r="J4" s="49"/>
      <c r="K4" s="49"/>
      <c r="L4" s="49"/>
      <c r="M4" s="50"/>
    </row>
    <row r="5" spans="1:13" ht="16.5" customHeight="1">
      <c r="A5" s="51">
        <v>1</v>
      </c>
      <c r="B5" s="52">
        <f>'1月'!AA3</f>
        <v>8.1</v>
      </c>
      <c r="C5" s="53">
        <f>'2月'!AA3</f>
        <v>10.4</v>
      </c>
      <c r="D5" s="53">
        <f>'3月'!AA3</f>
        <v>15.5</v>
      </c>
      <c r="E5" s="53">
        <f>'4月'!AA3</f>
        <v>15.8</v>
      </c>
      <c r="F5" s="53">
        <f>'5月'!AA3</f>
        <v>19.5</v>
      </c>
      <c r="G5" s="53">
        <f>'6月'!AA3</f>
        <v>21.3</v>
      </c>
      <c r="H5" s="53">
        <f>'7月'!AA3</f>
        <v>22.2</v>
      </c>
      <c r="I5" s="53">
        <f>'8月'!AA3</f>
        <v>31.3</v>
      </c>
      <c r="J5" s="53">
        <f>'9月'!AA3</f>
        <v>23.2</v>
      </c>
      <c r="K5" s="53">
        <f>'10月'!AA3</f>
        <v>21.9</v>
      </c>
      <c r="L5" s="53">
        <f>'11月'!AA3</f>
        <v>19.5</v>
      </c>
      <c r="M5" s="54">
        <f>'12月'!AA3</f>
        <v>18.1</v>
      </c>
    </row>
    <row r="6" spans="1:13" ht="16.5" customHeight="1">
      <c r="A6" s="55">
        <v>2</v>
      </c>
      <c r="B6" s="56">
        <f>'1月'!AA4</f>
        <v>7.3</v>
      </c>
      <c r="C6" s="57">
        <f>'2月'!AA4</f>
        <v>17.2</v>
      </c>
      <c r="D6" s="57">
        <f>'3月'!AA4</f>
        <v>17.8</v>
      </c>
      <c r="E6" s="57">
        <f>'4月'!AA4</f>
        <v>17.1</v>
      </c>
      <c r="F6" s="57">
        <f>'5月'!AA4</f>
        <v>17.5</v>
      </c>
      <c r="G6" s="57">
        <f>'6月'!AA4</f>
        <v>23.7</v>
      </c>
      <c r="H6" s="57">
        <f>'7月'!AA4</f>
        <v>21</v>
      </c>
      <c r="I6" s="57">
        <f>'8月'!AA4</f>
        <v>30.6</v>
      </c>
      <c r="J6" s="57">
        <f>'9月'!AA4</f>
        <v>21</v>
      </c>
      <c r="K6" s="57">
        <f>'10月'!AA4</f>
        <v>29.2</v>
      </c>
      <c r="L6" s="57">
        <f>'11月'!AA4</f>
        <v>19.9</v>
      </c>
      <c r="M6" s="58">
        <f>'12月'!AA4</f>
        <v>13.1</v>
      </c>
    </row>
    <row r="7" spans="1:13" ht="16.5" customHeight="1">
      <c r="A7" s="55">
        <v>3</v>
      </c>
      <c r="B7" s="56">
        <f>'1月'!AA5</f>
        <v>6.4</v>
      </c>
      <c r="C7" s="57">
        <f>'2月'!AA5</f>
        <v>9.4</v>
      </c>
      <c r="D7" s="57">
        <f>'3月'!AA5</f>
        <v>9.4</v>
      </c>
      <c r="E7" s="57">
        <f>'4月'!AA5</f>
        <v>18.4</v>
      </c>
      <c r="F7" s="57">
        <f>'5月'!AA5</f>
        <v>20.9</v>
      </c>
      <c r="G7" s="57">
        <f>'6月'!AA5</f>
        <v>23.6</v>
      </c>
      <c r="H7" s="57">
        <f>'7月'!AA5</f>
        <v>21.3</v>
      </c>
      <c r="I7" s="57">
        <f>'8月'!AA5</f>
        <v>30.8</v>
      </c>
      <c r="J7" s="57">
        <f>'9月'!AA5</f>
        <v>22.2</v>
      </c>
      <c r="K7" s="57">
        <f>'10月'!AA5</f>
        <v>24.6</v>
      </c>
      <c r="L7" s="57">
        <f>'11月'!AA5</f>
        <v>20.1</v>
      </c>
      <c r="M7" s="58">
        <f>'12月'!AA5</f>
        <v>14.5</v>
      </c>
    </row>
    <row r="8" spans="1:13" ht="16.5" customHeight="1">
      <c r="A8" s="55">
        <v>4</v>
      </c>
      <c r="B8" s="56">
        <f>'1月'!AA6</f>
        <v>12.4</v>
      </c>
      <c r="C8" s="57">
        <f>'2月'!AA6</f>
        <v>12.6</v>
      </c>
      <c r="D8" s="57">
        <f>'3月'!AA6</f>
        <v>10.8</v>
      </c>
      <c r="E8" s="57">
        <f>'4月'!AA6</f>
        <v>22</v>
      </c>
      <c r="F8" s="57">
        <f>'5月'!AA6</f>
        <v>21.2</v>
      </c>
      <c r="G8" s="57">
        <f>'6月'!AA6</f>
        <v>21.2</v>
      </c>
      <c r="H8" s="57">
        <f>'7月'!AA6</f>
        <v>20.7</v>
      </c>
      <c r="I8" s="57">
        <f>'8月'!AA6</f>
        <v>31.3</v>
      </c>
      <c r="J8" s="57">
        <f>'9月'!AA6</f>
        <v>23.1</v>
      </c>
      <c r="K8" s="57">
        <f>'10月'!AA6</f>
        <v>28.8</v>
      </c>
      <c r="L8" s="57">
        <f>'11月'!AA6</f>
        <v>19.4</v>
      </c>
      <c r="M8" s="58">
        <f>'12月'!AA6</f>
        <v>15.8</v>
      </c>
    </row>
    <row r="9" spans="1:13" ht="16.5" customHeight="1">
      <c r="A9" s="55">
        <v>5</v>
      </c>
      <c r="B9" s="56">
        <f>'1月'!AA7</f>
        <v>6</v>
      </c>
      <c r="C9" s="57">
        <f>'2月'!AA7</f>
        <v>11.3</v>
      </c>
      <c r="D9" s="57">
        <f>'3月'!AA7</f>
        <v>15.1</v>
      </c>
      <c r="E9" s="57">
        <f>'4月'!AA7</f>
        <v>17.2</v>
      </c>
      <c r="F9" s="57">
        <f>'5月'!AA7</f>
        <v>22.5</v>
      </c>
      <c r="G9" s="57">
        <f>'6月'!AA7</f>
        <v>22.8</v>
      </c>
      <c r="H9" s="57">
        <f>'7月'!AA7</f>
        <v>26.2</v>
      </c>
      <c r="I9" s="57">
        <f>'8月'!AA7</f>
        <v>30.4</v>
      </c>
      <c r="J9" s="57">
        <f>'9月'!AA7</f>
        <v>25.1</v>
      </c>
      <c r="K9" s="57">
        <f>'10月'!AA7</f>
        <v>26.7</v>
      </c>
      <c r="L9" s="57">
        <f>'11月'!AA7</f>
        <v>20.2</v>
      </c>
      <c r="M9" s="58">
        <f>'12月'!AA7</f>
        <v>10.2</v>
      </c>
    </row>
    <row r="10" spans="1:13" ht="16.5" customHeight="1">
      <c r="A10" s="55">
        <v>6</v>
      </c>
      <c r="B10" s="56">
        <f>'1月'!AA8</f>
        <v>5.8</v>
      </c>
      <c r="C10" s="57">
        <f>'2月'!AA8</f>
        <v>15.4</v>
      </c>
      <c r="D10" s="57">
        <f>'3月'!AA8</f>
        <v>18.2</v>
      </c>
      <c r="E10" s="57">
        <f>'4月'!AA8</f>
        <v>12.8</v>
      </c>
      <c r="F10" s="57">
        <f>'5月'!AA8</f>
        <v>19.6</v>
      </c>
      <c r="G10" s="57">
        <f>'6月'!AA8</f>
        <v>25</v>
      </c>
      <c r="H10" s="57">
        <f>'7月'!AA8</f>
        <v>27.5</v>
      </c>
      <c r="I10" s="57">
        <f>'8月'!AA8</f>
        <v>30.3</v>
      </c>
      <c r="J10" s="57">
        <f>'9月'!AA8</f>
        <v>21.7</v>
      </c>
      <c r="K10" s="57">
        <f>'10月'!AA8</f>
        <v>25.8</v>
      </c>
      <c r="L10" s="57">
        <f>'11月'!AA8</f>
        <v>17.6</v>
      </c>
      <c r="M10" s="58">
        <f>'12月'!AA8</f>
        <v>14.1</v>
      </c>
    </row>
    <row r="11" spans="1:13" ht="16.5" customHeight="1">
      <c r="A11" s="55">
        <v>7</v>
      </c>
      <c r="B11" s="56">
        <f>'1月'!AA9</f>
        <v>11.8</v>
      </c>
      <c r="C11" s="57">
        <f>'2月'!AA9</f>
        <v>16.9</v>
      </c>
      <c r="D11" s="57">
        <f>'3月'!AA9</f>
        <v>6.4</v>
      </c>
      <c r="E11" s="57">
        <f>'4月'!AA9</f>
        <v>15.2</v>
      </c>
      <c r="F11" s="57">
        <f>'5月'!AA9</f>
        <v>20.3</v>
      </c>
      <c r="G11" s="57">
        <f>'6月'!AA9</f>
        <v>26.5</v>
      </c>
      <c r="H11" s="57">
        <f>'7月'!AA9</f>
        <v>26.9</v>
      </c>
      <c r="I11" s="57">
        <f>'8月'!AA9</f>
        <v>30.7</v>
      </c>
      <c r="J11" s="57">
        <f>'9月'!AA9</f>
        <v>23.2</v>
      </c>
      <c r="K11" s="57">
        <f>'10月'!AA9</f>
        <v>22.2</v>
      </c>
      <c r="L11" s="57">
        <f>'11月'!AA9</f>
        <v>18.7</v>
      </c>
      <c r="M11" s="58">
        <f>'12月'!AA9</f>
        <v>16.2</v>
      </c>
    </row>
    <row r="12" spans="1:13" ht="16.5" customHeight="1">
      <c r="A12" s="55">
        <v>8</v>
      </c>
      <c r="B12" s="56">
        <f>'1月'!AA10</f>
        <v>6.1</v>
      </c>
      <c r="C12" s="57">
        <f>'2月'!AA10</f>
        <v>8.8</v>
      </c>
      <c r="D12" s="57">
        <f>'3月'!AA10</f>
        <v>6.4</v>
      </c>
      <c r="E12" s="57">
        <f>'4月'!AA10</f>
        <v>15.5</v>
      </c>
      <c r="F12" s="57">
        <f>'5月'!AA10</f>
        <v>21.8</v>
      </c>
      <c r="G12" s="57">
        <f>'6月'!AA10</f>
        <v>27.1</v>
      </c>
      <c r="H12" s="57">
        <f>'7月'!AA10</f>
        <v>23</v>
      </c>
      <c r="I12" s="57">
        <f>'8月'!AA10</f>
        <v>27.7</v>
      </c>
      <c r="J12" s="57">
        <f>'9月'!AA10</f>
        <v>23.4</v>
      </c>
      <c r="K12" s="57">
        <f>'10月'!AA10</f>
        <v>28.9</v>
      </c>
      <c r="L12" s="57">
        <f>'11月'!AA10</f>
        <v>20.7</v>
      </c>
      <c r="M12" s="58">
        <f>'12月'!AA10</f>
        <v>10.8</v>
      </c>
    </row>
    <row r="13" spans="1:13" ht="16.5" customHeight="1">
      <c r="A13" s="55">
        <v>9</v>
      </c>
      <c r="B13" s="56">
        <f>'1月'!AA11</f>
        <v>6.7</v>
      </c>
      <c r="C13" s="57">
        <f>'2月'!AA11</f>
        <v>6.9</v>
      </c>
      <c r="D13" s="57">
        <f>'3月'!AA11</f>
        <v>11.5</v>
      </c>
      <c r="E13" s="57">
        <f>'4月'!AA11</f>
        <v>15.6</v>
      </c>
      <c r="F13" s="57">
        <f>'5月'!AA11</f>
        <v>24.2</v>
      </c>
      <c r="G13" s="57">
        <f>'6月'!AA11</f>
        <v>25.7</v>
      </c>
      <c r="H13" s="57">
        <f>'7月'!AA11</f>
        <v>24.3</v>
      </c>
      <c r="I13" s="57">
        <f>'8月'!AA11</f>
        <v>29.1</v>
      </c>
      <c r="J13" s="57">
        <f>'9月'!AA11</f>
        <v>23.7</v>
      </c>
      <c r="K13" s="57">
        <f>'10月'!AA11</f>
        <v>23.3</v>
      </c>
      <c r="L13" s="57">
        <f>'11月'!AA11</f>
        <v>20.2</v>
      </c>
      <c r="M13" s="58">
        <f>'12月'!AA11</f>
        <v>12.4</v>
      </c>
    </row>
    <row r="14" spans="1:13" ht="16.5" customHeight="1">
      <c r="A14" s="59">
        <v>10</v>
      </c>
      <c r="B14" s="60">
        <f>'1月'!AA12</f>
        <v>7.8</v>
      </c>
      <c r="C14" s="61">
        <f>'2月'!AA12</f>
        <v>10</v>
      </c>
      <c r="D14" s="61">
        <f>'3月'!AA12</f>
        <v>17.8</v>
      </c>
      <c r="E14" s="61">
        <f>'4月'!AA12</f>
        <v>12.1</v>
      </c>
      <c r="F14" s="61">
        <f>'5月'!AA12</f>
        <v>25.1</v>
      </c>
      <c r="G14" s="61">
        <f>'6月'!AA12</f>
        <v>23.7</v>
      </c>
      <c r="H14" s="61">
        <f>'7月'!AA12</f>
        <v>27.7</v>
      </c>
      <c r="I14" s="61">
        <f>'8月'!AA12</f>
        <v>37.4</v>
      </c>
      <c r="J14" s="61">
        <f>'9月'!AA12</f>
        <v>26.4</v>
      </c>
      <c r="K14" s="61">
        <f>'10月'!AA12</f>
        <v>25.4</v>
      </c>
      <c r="L14" s="61">
        <f>'11月'!AA12</f>
        <v>19.9</v>
      </c>
      <c r="M14" s="62">
        <f>'12月'!AA12</f>
        <v>11.8</v>
      </c>
    </row>
    <row r="15" spans="1:13" ht="16.5" customHeight="1">
      <c r="A15" s="51">
        <v>11</v>
      </c>
      <c r="B15" s="52">
        <f>'1月'!AA13</f>
        <v>6.3</v>
      </c>
      <c r="C15" s="53">
        <f>'2月'!AA13</f>
        <v>13.6</v>
      </c>
      <c r="D15" s="53">
        <f>'3月'!AA13</f>
        <v>11.9</v>
      </c>
      <c r="E15" s="53">
        <f>'4月'!AA13</f>
        <v>14.8</v>
      </c>
      <c r="F15" s="53">
        <f>'5月'!AA13</f>
        <v>19.2</v>
      </c>
      <c r="G15" s="53">
        <f>'6月'!AA13</f>
        <v>24.9</v>
      </c>
      <c r="H15" s="53">
        <f>'7月'!AA13</f>
        <v>27.6</v>
      </c>
      <c r="I15" s="53">
        <f>'8月'!AA13</f>
        <v>32.1</v>
      </c>
      <c r="J15" s="53">
        <f>'9月'!AA13</f>
        <v>25.1</v>
      </c>
      <c r="K15" s="53">
        <f>'10月'!AA13</f>
        <v>29</v>
      </c>
      <c r="L15" s="53">
        <f>'11月'!AA13</f>
        <v>20.3</v>
      </c>
      <c r="M15" s="54">
        <f>'12月'!AA13</f>
        <v>15.3</v>
      </c>
    </row>
    <row r="16" spans="1:13" ht="16.5" customHeight="1">
      <c r="A16" s="55">
        <v>12</v>
      </c>
      <c r="B16" s="56">
        <f>'1月'!AA14</f>
        <v>6.2</v>
      </c>
      <c r="C16" s="57">
        <f>'2月'!AA14</f>
        <v>9.5</v>
      </c>
      <c r="D16" s="57">
        <f>'3月'!AA14</f>
        <v>15.5</v>
      </c>
      <c r="E16" s="57">
        <f>'4月'!AA14</f>
        <v>17.7</v>
      </c>
      <c r="F16" s="57">
        <f>'5月'!AA14</f>
        <v>18.1</v>
      </c>
      <c r="G16" s="57">
        <f>'6月'!AA14</f>
        <v>24.5</v>
      </c>
      <c r="H16" s="57">
        <f>'7月'!AA14</f>
        <v>29.7</v>
      </c>
      <c r="I16" s="57">
        <f>'8月'!AA14</f>
        <v>28.4</v>
      </c>
      <c r="J16" s="57">
        <f>'9月'!AA14</f>
        <v>26.4</v>
      </c>
      <c r="K16" s="57">
        <f>'10月'!AA14</f>
        <v>20.8</v>
      </c>
      <c r="L16" s="57">
        <f>'11月'!AA14</f>
        <v>19.4</v>
      </c>
      <c r="M16" s="58">
        <f>'12月'!AA14</f>
        <v>15.9</v>
      </c>
    </row>
    <row r="17" spans="1:13" ht="16.5" customHeight="1">
      <c r="A17" s="55">
        <v>13</v>
      </c>
      <c r="B17" s="56">
        <f>'1月'!AA15</f>
        <v>13.2</v>
      </c>
      <c r="C17" s="57">
        <f>'2月'!AA15</f>
        <v>16</v>
      </c>
      <c r="D17" s="57">
        <f>'3月'!AA15</f>
        <v>13.3</v>
      </c>
      <c r="E17" s="57">
        <f>'4月'!AA15</f>
        <v>17.7</v>
      </c>
      <c r="F17" s="57">
        <f>'5月'!AA15</f>
        <v>19.2</v>
      </c>
      <c r="G17" s="57">
        <f>'6月'!AA15</f>
        <v>25.5</v>
      </c>
      <c r="H17" s="57">
        <f>'7月'!AA15</f>
        <v>26.6</v>
      </c>
      <c r="I17" s="57">
        <f>'8月'!AA15</f>
        <v>24.3</v>
      </c>
      <c r="J17" s="57">
        <f>'9月'!AA15</f>
        <v>27.7</v>
      </c>
      <c r="K17" s="57">
        <f>'10月'!AA15</f>
        <v>17.5</v>
      </c>
      <c r="L17" s="57">
        <f>'11月'!AA15</f>
        <v>18.8</v>
      </c>
      <c r="M17" s="58">
        <f>'12月'!AA15</f>
        <v>12.1</v>
      </c>
    </row>
    <row r="18" spans="1:13" ht="16.5" customHeight="1">
      <c r="A18" s="55">
        <v>14</v>
      </c>
      <c r="B18" s="56">
        <f>'1月'!AA16</f>
        <v>15.7</v>
      </c>
      <c r="C18" s="57">
        <f>'2月'!AA16</f>
        <v>17.4</v>
      </c>
      <c r="D18" s="57">
        <f>'3月'!AA16</f>
        <v>17.2</v>
      </c>
      <c r="E18" s="57">
        <f>'4月'!AA16</f>
        <v>18.6</v>
      </c>
      <c r="F18" s="57">
        <f>'5月'!AA16</f>
        <v>21.6</v>
      </c>
      <c r="G18" s="57">
        <f>'6月'!AA16</f>
        <v>22.6</v>
      </c>
      <c r="H18" s="57">
        <f>'7月'!AA16</f>
        <v>26.6</v>
      </c>
      <c r="I18" s="57">
        <f>'8月'!AA16</f>
        <v>22.7</v>
      </c>
      <c r="J18" s="57">
        <f>'9月'!AA16</f>
        <v>24</v>
      </c>
      <c r="K18" s="57">
        <f>'10月'!AA16</f>
        <v>21.1</v>
      </c>
      <c r="L18" s="57">
        <f>'11月'!AA16</f>
        <v>19.1</v>
      </c>
      <c r="M18" s="58">
        <f>'12月'!AA16</f>
        <v>9.4</v>
      </c>
    </row>
    <row r="19" spans="1:13" ht="16.5" customHeight="1">
      <c r="A19" s="55">
        <v>15</v>
      </c>
      <c r="B19" s="56">
        <f>'1月'!AA17</f>
        <v>6.5</v>
      </c>
      <c r="C19" s="57">
        <f>'2月'!AA17</f>
        <v>16.6</v>
      </c>
      <c r="D19" s="57">
        <f>'3月'!AA17</f>
        <v>17.2</v>
      </c>
      <c r="E19" s="57">
        <f>'4月'!AA17</f>
        <v>12.2</v>
      </c>
      <c r="F19" s="57">
        <f>'5月'!AA17</f>
        <v>20.8</v>
      </c>
      <c r="G19" s="57">
        <f>'6月'!AA17</f>
        <v>23.7</v>
      </c>
      <c r="H19" s="57">
        <f>'7月'!AA17</f>
        <v>25.8</v>
      </c>
      <c r="I19" s="57">
        <f>'8月'!AA17</f>
        <v>21.6</v>
      </c>
      <c r="J19" s="57">
        <f>'9月'!AA17</f>
        <v>25.1</v>
      </c>
      <c r="K19" s="57">
        <f>'10月'!AA17</f>
        <v>25</v>
      </c>
      <c r="L19" s="57">
        <f>'11月'!AA17</f>
        <v>20.7</v>
      </c>
      <c r="M19" s="58">
        <f>'12月'!AA17</f>
        <v>13.6</v>
      </c>
    </row>
    <row r="20" spans="1:13" ht="16.5" customHeight="1">
      <c r="A20" s="55">
        <v>16</v>
      </c>
      <c r="B20" s="56">
        <f>'1月'!AA18</f>
        <v>16.4</v>
      </c>
      <c r="C20" s="57">
        <f>'2月'!AA18</f>
        <v>14.7</v>
      </c>
      <c r="D20" s="57">
        <f>'3月'!AA18</f>
        <v>19.2</v>
      </c>
      <c r="E20" s="57">
        <f>'4月'!AA18</f>
        <v>17.3</v>
      </c>
      <c r="F20" s="57">
        <f>'5月'!AA18</f>
        <v>22.9</v>
      </c>
      <c r="G20" s="57">
        <f>'6月'!AA18</f>
        <v>25.5</v>
      </c>
      <c r="H20" s="57">
        <f>'7月'!AA18</f>
        <v>28.6</v>
      </c>
      <c r="I20" s="57">
        <f>'8月'!AA18</f>
        <v>23.7</v>
      </c>
      <c r="J20" s="57">
        <f>'9月'!AA18</f>
        <v>24</v>
      </c>
      <c r="K20" s="57">
        <f>'10月'!AA18</f>
        <v>21.1</v>
      </c>
      <c r="L20" s="57">
        <f>'11月'!AA18</f>
        <v>16.6</v>
      </c>
      <c r="M20" s="58">
        <f>'12月'!AA18</f>
        <v>16.2</v>
      </c>
    </row>
    <row r="21" spans="1:13" ht="16.5" customHeight="1">
      <c r="A21" s="55">
        <v>17</v>
      </c>
      <c r="B21" s="56">
        <f>'1月'!AA19</f>
        <v>5</v>
      </c>
      <c r="C21" s="57">
        <f>'2月'!AA19</f>
        <v>12</v>
      </c>
      <c r="D21" s="57">
        <f>'3月'!AA19</f>
        <v>15.6</v>
      </c>
      <c r="E21" s="57">
        <f>'4月'!AA19</f>
        <v>17.3</v>
      </c>
      <c r="F21" s="57">
        <f>'5月'!AA19</f>
        <v>25</v>
      </c>
      <c r="G21" s="57">
        <f>'6月'!AA19</f>
        <v>23.9</v>
      </c>
      <c r="H21" s="57">
        <f>'7月'!AA19</f>
        <v>30</v>
      </c>
      <c r="I21" s="57">
        <f>'8月'!AA19</f>
        <v>24.4</v>
      </c>
      <c r="J21" s="57">
        <f>'9月'!AA19</f>
        <v>23.9</v>
      </c>
      <c r="K21" s="57">
        <f>'10月'!AA19</f>
        <v>21.1</v>
      </c>
      <c r="L21" s="57">
        <f>'11月'!AA19</f>
        <v>15.5</v>
      </c>
      <c r="M21" s="58">
        <f>'12月'!AA19</f>
        <v>12.2</v>
      </c>
    </row>
    <row r="22" spans="1:13" ht="16.5" customHeight="1">
      <c r="A22" s="55">
        <v>18</v>
      </c>
      <c r="B22" s="56">
        <f>'1月'!AA20</f>
        <v>6.9</v>
      </c>
      <c r="C22" s="57">
        <f>'2月'!AA20</f>
        <v>8.5</v>
      </c>
      <c r="D22" s="57">
        <f>'3月'!AA20</f>
        <v>15.7</v>
      </c>
      <c r="E22" s="57">
        <f>'4月'!AA20</f>
        <v>20.4</v>
      </c>
      <c r="F22" s="57">
        <f>'5月'!AA20</f>
        <v>21.1</v>
      </c>
      <c r="G22" s="57">
        <f>'6月'!AA20</f>
        <v>22.9</v>
      </c>
      <c r="H22" s="57">
        <f>'7月'!AA20</f>
        <v>32</v>
      </c>
      <c r="I22" s="57">
        <f>'8月'!AA20</f>
        <v>32.5</v>
      </c>
      <c r="J22" s="57">
        <f>'9月'!AA20</f>
        <v>24.7</v>
      </c>
      <c r="K22" s="57">
        <f>'10月'!AA20</f>
        <v>15.9</v>
      </c>
      <c r="L22" s="57">
        <f>'11月'!AA20</f>
        <v>17.3</v>
      </c>
      <c r="M22" s="58">
        <f>'12月'!AA20</f>
        <v>5.4</v>
      </c>
    </row>
    <row r="23" spans="1:13" ht="16.5" customHeight="1">
      <c r="A23" s="55">
        <v>19</v>
      </c>
      <c r="B23" s="56">
        <f>'1月'!AA21</f>
        <v>6.7</v>
      </c>
      <c r="C23" s="57">
        <f>'2月'!AA21</f>
        <v>12.2</v>
      </c>
      <c r="D23" s="57">
        <f>'3月'!AA21</f>
        <v>11.1</v>
      </c>
      <c r="E23" s="57">
        <f>'4月'!AA21</f>
        <v>19.8</v>
      </c>
      <c r="F23" s="57">
        <f>'5月'!AA21</f>
        <v>16.7</v>
      </c>
      <c r="G23" s="57">
        <f>'6月'!AA21</f>
        <v>20.1</v>
      </c>
      <c r="H23" s="57">
        <f>'7月'!AA21</f>
        <v>30.9</v>
      </c>
      <c r="I23" s="57">
        <f>'8月'!AA21</f>
        <v>34.2</v>
      </c>
      <c r="J23" s="57">
        <f>'9月'!AA21</f>
        <v>25.3</v>
      </c>
      <c r="K23" s="57">
        <f>'10月'!AA21</f>
        <v>18.3</v>
      </c>
      <c r="L23" s="57">
        <f>'11月'!AA21</f>
        <v>18.5</v>
      </c>
      <c r="M23" s="58">
        <f>'12月'!AA21</f>
        <v>8.9</v>
      </c>
    </row>
    <row r="24" spans="1:13" ht="16.5" customHeight="1">
      <c r="A24" s="59">
        <v>20</v>
      </c>
      <c r="B24" s="60">
        <f>'1月'!AA22</f>
        <v>8.4</v>
      </c>
      <c r="C24" s="61">
        <f>'2月'!AA22</f>
        <v>16.4</v>
      </c>
      <c r="D24" s="61">
        <f>'3月'!AA22</f>
        <v>13.2</v>
      </c>
      <c r="E24" s="61">
        <f>'4月'!AA22</f>
        <v>21.6</v>
      </c>
      <c r="F24" s="61">
        <f>'5月'!AA22</f>
        <v>22.3</v>
      </c>
      <c r="G24" s="61">
        <f>'6月'!AA22</f>
        <v>24.9</v>
      </c>
      <c r="H24" s="61">
        <f>'7月'!AA22</f>
        <v>29.9</v>
      </c>
      <c r="I24" s="61">
        <f>'8月'!AA22</f>
        <v>30.1</v>
      </c>
      <c r="J24" s="61">
        <f>'9月'!AA22</f>
        <v>24.5</v>
      </c>
      <c r="K24" s="61">
        <f>'10月'!AA22</f>
        <v>20.7</v>
      </c>
      <c r="L24" s="61">
        <f>'11月'!AA22</f>
        <v>16.2</v>
      </c>
      <c r="M24" s="62">
        <f>'12月'!AA22</f>
        <v>10.5</v>
      </c>
    </row>
    <row r="25" spans="1:13" ht="16.5" customHeight="1">
      <c r="A25" s="51">
        <v>21</v>
      </c>
      <c r="B25" s="52">
        <f>'1月'!AA23</f>
        <v>10.6</v>
      </c>
      <c r="C25" s="53">
        <f>'2月'!AA23</f>
        <v>20.5</v>
      </c>
      <c r="D25" s="53">
        <f>'3月'!AA23</f>
        <v>18.5</v>
      </c>
      <c r="E25" s="53">
        <f>'4月'!AA23</f>
        <v>18.6</v>
      </c>
      <c r="F25" s="53">
        <f>'5月'!AA23</f>
        <v>23.2</v>
      </c>
      <c r="G25" s="53">
        <f>'6月'!AA23</f>
        <v>23.5</v>
      </c>
      <c r="H25" s="53">
        <f>'7月'!AA23</f>
        <v>30.3</v>
      </c>
      <c r="I25" s="53">
        <f>'8月'!AA23</f>
        <v>26.2</v>
      </c>
      <c r="J25" s="53">
        <f>'9月'!AA23</f>
        <v>24.9</v>
      </c>
      <c r="K25" s="53">
        <f>'10月'!AA23</f>
        <v>18.7</v>
      </c>
      <c r="L25" s="53">
        <f>'11月'!AA23</f>
        <v>16.4</v>
      </c>
      <c r="M25" s="54">
        <f>'12月'!AA23</f>
        <v>16</v>
      </c>
    </row>
    <row r="26" spans="1:13" ht="16.5" customHeight="1">
      <c r="A26" s="55">
        <v>22</v>
      </c>
      <c r="B26" s="56">
        <f>'1月'!AA24</f>
        <v>14.7</v>
      </c>
      <c r="C26" s="57">
        <f>'2月'!AA24</f>
        <v>21.5</v>
      </c>
      <c r="D26" s="57">
        <f>'3月'!AA24</f>
        <v>12.5</v>
      </c>
      <c r="E26" s="57">
        <f>'4月'!AA24</f>
        <v>24.6</v>
      </c>
      <c r="F26" s="57">
        <f>'5月'!AA24</f>
        <v>16.9</v>
      </c>
      <c r="G26" s="57">
        <f>'6月'!AA24</f>
        <v>25.3</v>
      </c>
      <c r="H26" s="57">
        <f>'7月'!AA24</f>
        <v>29</v>
      </c>
      <c r="I26" s="57">
        <f>'8月'!AA24</f>
        <v>27.6</v>
      </c>
      <c r="J26" s="57">
        <f>'9月'!AA24</f>
        <v>27.1</v>
      </c>
      <c r="K26" s="57">
        <f>'10月'!AA24</f>
        <v>12.8</v>
      </c>
      <c r="L26" s="57">
        <f>'11月'!AA24</f>
        <v>18</v>
      </c>
      <c r="M26" s="58">
        <f>'12月'!AA24</f>
        <v>12</v>
      </c>
    </row>
    <row r="27" spans="1:13" ht="16.5" customHeight="1">
      <c r="A27" s="55">
        <v>23</v>
      </c>
      <c r="B27" s="56">
        <f>'1月'!AA25</f>
        <v>8.7</v>
      </c>
      <c r="C27" s="57">
        <f>'2月'!AA25</f>
        <v>15.9</v>
      </c>
      <c r="D27" s="57">
        <f>'3月'!AA25</f>
        <v>12.7</v>
      </c>
      <c r="E27" s="57">
        <f>'4月'!AA25</f>
        <v>14.2</v>
      </c>
      <c r="F27" s="57">
        <f>'5月'!AA25</f>
        <v>21.4</v>
      </c>
      <c r="G27" s="57">
        <f>'6月'!AA25</f>
        <v>23.9</v>
      </c>
      <c r="H27" s="57">
        <f>'7月'!AA25</f>
        <v>29.3</v>
      </c>
      <c r="I27" s="57">
        <f>'8月'!AA25</f>
        <v>28.4</v>
      </c>
      <c r="J27" s="57">
        <f>'9月'!AA25</f>
        <v>26.3</v>
      </c>
      <c r="K27" s="57">
        <f>'10月'!AA25</f>
        <v>17.4</v>
      </c>
      <c r="L27" s="57">
        <f>'11月'!AA25</f>
        <v>15.5</v>
      </c>
      <c r="M27" s="58">
        <f>'12月'!AA25</f>
        <v>11.2</v>
      </c>
    </row>
    <row r="28" spans="1:13" ht="16.5" customHeight="1">
      <c r="A28" s="55">
        <v>24</v>
      </c>
      <c r="B28" s="56">
        <f>'1月'!AA26</f>
        <v>7.5</v>
      </c>
      <c r="C28" s="57">
        <f>'2月'!AA26</f>
        <v>9.7</v>
      </c>
      <c r="D28" s="57">
        <f>'3月'!AA26</f>
        <v>18.2</v>
      </c>
      <c r="E28" s="57">
        <f>'4月'!AA26</f>
        <v>16.9</v>
      </c>
      <c r="F28" s="57">
        <f>'5月'!AA26</f>
        <v>24</v>
      </c>
      <c r="G28" s="57">
        <f>'6月'!AA26</f>
        <v>23.1</v>
      </c>
      <c r="H28" s="57">
        <f>'7月'!AA26</f>
        <v>29.7</v>
      </c>
      <c r="I28" s="57">
        <f>'8月'!AA26</f>
        <v>28.3</v>
      </c>
      <c r="J28" s="57">
        <f>'9月'!AA26</f>
        <v>26.7</v>
      </c>
      <c r="K28" s="57">
        <f>'10月'!AA26</f>
        <v>18.1</v>
      </c>
      <c r="L28" s="57">
        <f>'11月'!AA26</f>
        <v>16.2</v>
      </c>
      <c r="M28" s="58">
        <f>'12月'!AA26</f>
        <v>11.5</v>
      </c>
    </row>
    <row r="29" spans="1:13" ht="16.5" customHeight="1">
      <c r="A29" s="55">
        <v>25</v>
      </c>
      <c r="B29" s="56">
        <f>'1月'!AA27</f>
        <v>11.5</v>
      </c>
      <c r="C29" s="57">
        <f>'2月'!AA27</f>
        <v>8.3</v>
      </c>
      <c r="D29" s="57">
        <f>'3月'!AA27</f>
        <v>16.6</v>
      </c>
      <c r="E29" s="57">
        <f>'4月'!AA27</f>
        <v>19.5</v>
      </c>
      <c r="F29" s="57">
        <f>'5月'!AA27</f>
        <v>23.7</v>
      </c>
      <c r="G29" s="57">
        <f>'6月'!AA27</f>
        <v>25.1</v>
      </c>
      <c r="H29" s="57">
        <f>'7月'!AA27</f>
        <v>29.3</v>
      </c>
      <c r="I29" s="57">
        <f>'8月'!AA27</f>
        <v>31.9</v>
      </c>
      <c r="J29" s="57">
        <f>'9月'!AA27</f>
        <v>22.5</v>
      </c>
      <c r="K29" s="57">
        <f>'10月'!AA27</f>
        <v>18.9</v>
      </c>
      <c r="L29" s="57">
        <f>'11月'!AA27</f>
        <v>17.1</v>
      </c>
      <c r="M29" s="58">
        <f>'12月'!AA27</f>
        <v>12</v>
      </c>
    </row>
    <row r="30" spans="1:13" ht="16.5" customHeight="1">
      <c r="A30" s="55">
        <v>26</v>
      </c>
      <c r="B30" s="56">
        <f>'1月'!AA28</f>
        <v>11.8</v>
      </c>
      <c r="C30" s="57">
        <f>'2月'!AA28</f>
        <v>11.4</v>
      </c>
      <c r="D30" s="57">
        <f>'3月'!AA28</f>
        <v>16.1</v>
      </c>
      <c r="E30" s="57">
        <f>'4月'!AA28</f>
        <v>16.6</v>
      </c>
      <c r="F30" s="57">
        <f>'5月'!AA28</f>
        <v>23</v>
      </c>
      <c r="G30" s="57">
        <f>'6月'!AA28</f>
        <v>25.4</v>
      </c>
      <c r="H30" s="57">
        <f>'7月'!AA28</f>
        <v>28.5</v>
      </c>
      <c r="I30" s="57">
        <f>'8月'!AA28</f>
        <v>32.7</v>
      </c>
      <c r="J30" s="57">
        <f>'9月'!AA28</f>
        <v>21.2</v>
      </c>
      <c r="K30" s="57">
        <f>'10月'!AA28</f>
        <v>17.9</v>
      </c>
      <c r="L30" s="57">
        <f>'11月'!AA28</f>
        <v>17.1</v>
      </c>
      <c r="M30" s="58">
        <f>'12月'!AA28</f>
        <v>4.9</v>
      </c>
    </row>
    <row r="31" spans="1:13" ht="16.5" customHeight="1">
      <c r="A31" s="55">
        <v>27</v>
      </c>
      <c r="B31" s="56">
        <f>'1月'!AA29</f>
        <v>17.7</v>
      </c>
      <c r="C31" s="57">
        <f>'2月'!AA29</f>
        <v>7</v>
      </c>
      <c r="D31" s="57">
        <f>'3月'!AA29</f>
        <v>14.2</v>
      </c>
      <c r="E31" s="57">
        <f>'4月'!AA29</f>
        <v>15</v>
      </c>
      <c r="F31" s="57">
        <f>'5月'!AA29</f>
        <v>20.6</v>
      </c>
      <c r="G31" s="57">
        <f>'6月'!AA29</f>
        <v>25.6</v>
      </c>
      <c r="H31" s="57">
        <f>'7月'!AA29</f>
        <v>29.6</v>
      </c>
      <c r="I31" s="57">
        <f>'8月'!AA29</f>
        <v>31.8</v>
      </c>
      <c r="J31" s="57">
        <f>'9月'!AA29</f>
        <v>23.7</v>
      </c>
      <c r="K31" s="57">
        <f>'10月'!AA29</f>
        <v>18.6</v>
      </c>
      <c r="L31" s="57">
        <f>'11月'!AA29</f>
        <v>11.9</v>
      </c>
      <c r="M31" s="58">
        <f>'12月'!AA29</f>
        <v>5.9</v>
      </c>
    </row>
    <row r="32" spans="1:13" ht="16.5" customHeight="1">
      <c r="A32" s="55">
        <v>28</v>
      </c>
      <c r="B32" s="56">
        <f>'1月'!AA30</f>
        <v>5.5</v>
      </c>
      <c r="C32" s="57">
        <f>'2月'!AA30</f>
        <v>10.6</v>
      </c>
      <c r="D32" s="57">
        <f>'3月'!AA30</f>
        <v>17</v>
      </c>
      <c r="E32" s="57">
        <f>'4月'!AA30</f>
        <v>22.7</v>
      </c>
      <c r="F32" s="57">
        <f>'5月'!AA30</f>
        <v>26</v>
      </c>
      <c r="G32" s="57">
        <f>'6月'!AA30</f>
        <v>25.2</v>
      </c>
      <c r="H32" s="57">
        <f>'7月'!AA30</f>
        <v>30.7</v>
      </c>
      <c r="I32" s="57">
        <f>'8月'!AA30</f>
        <v>31.2</v>
      </c>
      <c r="J32" s="57">
        <f>'9月'!AA30</f>
        <v>23.6</v>
      </c>
      <c r="K32" s="57">
        <f>'10月'!AA30</f>
        <v>21.5</v>
      </c>
      <c r="L32" s="57">
        <f>'11月'!AA30</f>
        <v>13.5</v>
      </c>
      <c r="M32" s="58">
        <f>'12月'!AA30</f>
        <v>7.2</v>
      </c>
    </row>
    <row r="33" spans="1:13" ht="16.5" customHeight="1">
      <c r="A33" s="55">
        <v>29</v>
      </c>
      <c r="B33" s="56">
        <f>'1月'!AA31</f>
        <v>9.2</v>
      </c>
      <c r="C33" s="57"/>
      <c r="D33" s="57">
        <f>'3月'!AA31</f>
        <v>20.8</v>
      </c>
      <c r="E33" s="57">
        <f>'4月'!AA31</f>
        <v>17.1</v>
      </c>
      <c r="F33" s="57">
        <f>'5月'!AA31</f>
        <v>23.1</v>
      </c>
      <c r="G33" s="57">
        <f>'6月'!AA31</f>
        <v>25.5</v>
      </c>
      <c r="H33" s="57">
        <f>'7月'!AA31</f>
        <v>27.7</v>
      </c>
      <c r="I33" s="57">
        <f>'8月'!AA31</f>
        <v>27.8</v>
      </c>
      <c r="J33" s="57">
        <f>'9月'!AA31</f>
        <v>24.9</v>
      </c>
      <c r="K33" s="57">
        <f>'10月'!AA31</f>
        <v>19.6</v>
      </c>
      <c r="L33" s="57">
        <f>'11月'!AA31</f>
        <v>12.9</v>
      </c>
      <c r="M33" s="58">
        <f>'12月'!AA31</f>
        <v>9.5</v>
      </c>
    </row>
    <row r="34" spans="1:13" ht="16.5" customHeight="1">
      <c r="A34" s="55">
        <v>30</v>
      </c>
      <c r="B34" s="56">
        <f>'1月'!AA32</f>
        <v>7.5</v>
      </c>
      <c r="C34" s="57"/>
      <c r="D34" s="57">
        <f>'3月'!AA32</f>
        <v>19.8</v>
      </c>
      <c r="E34" s="57">
        <f>'4月'!AA32</f>
        <v>21.5</v>
      </c>
      <c r="F34" s="57">
        <f>'5月'!AA32</f>
        <v>22.4</v>
      </c>
      <c r="G34" s="57">
        <f>'6月'!AA32</f>
        <v>22.8</v>
      </c>
      <c r="H34" s="57">
        <f>'7月'!AA32</f>
        <v>29.2</v>
      </c>
      <c r="I34" s="57">
        <f>'8月'!AA32</f>
        <v>30.9</v>
      </c>
      <c r="J34" s="57">
        <f>'9月'!AA32</f>
        <v>26.9</v>
      </c>
      <c r="K34" s="57">
        <f>'10月'!AA32</f>
        <v>18.3</v>
      </c>
      <c r="L34" s="57">
        <f>'11月'!AA32</f>
        <v>16.3</v>
      </c>
      <c r="M34" s="58">
        <f>'12月'!AA32</f>
        <v>14.2</v>
      </c>
    </row>
    <row r="35" spans="1:14" ht="16.5" customHeight="1">
      <c r="A35" s="63">
        <v>31</v>
      </c>
      <c r="B35" s="64">
        <f>'1月'!AA33</f>
        <v>10.4</v>
      </c>
      <c r="C35" s="65"/>
      <c r="D35" s="65">
        <f>'3月'!AA33</f>
        <v>20.3</v>
      </c>
      <c r="E35" s="65"/>
      <c r="F35" s="65">
        <f>'5月'!AA33</f>
        <v>21.7</v>
      </c>
      <c r="G35" s="65"/>
      <c r="H35" s="65">
        <f>'7月'!AA33</f>
        <v>28.3</v>
      </c>
      <c r="I35" s="65">
        <f>'8月'!AA33</f>
        <v>28.3</v>
      </c>
      <c r="J35" s="65"/>
      <c r="K35" s="65">
        <f>'10月'!AA33</f>
        <v>20.1</v>
      </c>
      <c r="L35" s="65"/>
      <c r="M35" s="66">
        <f>'12月'!AA33</f>
        <v>6.1</v>
      </c>
      <c r="N35" s="67"/>
    </row>
    <row r="36" spans="1:14" ht="16.5" customHeight="1">
      <c r="A36" s="184" t="s">
        <v>9</v>
      </c>
      <c r="B36" s="139">
        <f>AVERAGE(B5:B35)</f>
        <v>9.187096774193545</v>
      </c>
      <c r="C36" s="140">
        <f aca="true" t="shared" si="0" ref="C36:M36">AVERAGE(C5:C35)</f>
        <v>12.882142857142856</v>
      </c>
      <c r="D36" s="140">
        <f t="shared" si="0"/>
        <v>15.016129032258064</v>
      </c>
      <c r="E36" s="140">
        <f t="shared" si="0"/>
        <v>17.526666666666664</v>
      </c>
      <c r="F36" s="140">
        <f t="shared" si="0"/>
        <v>21.467741935483872</v>
      </c>
      <c r="G36" s="140">
        <f t="shared" si="0"/>
        <v>24.149999999999995</v>
      </c>
      <c r="H36" s="140">
        <f t="shared" si="0"/>
        <v>27.422580645161293</v>
      </c>
      <c r="I36" s="140">
        <f t="shared" si="0"/>
        <v>29.312903225806448</v>
      </c>
      <c r="J36" s="140">
        <f t="shared" si="0"/>
        <v>24.383333333333333</v>
      </c>
      <c r="K36" s="140">
        <f t="shared" si="0"/>
        <v>21.58709677419355</v>
      </c>
      <c r="L36" s="140">
        <f t="shared" si="0"/>
        <v>17.783333333333335</v>
      </c>
      <c r="M36" s="141">
        <f t="shared" si="0"/>
        <v>11.838709677419352</v>
      </c>
      <c r="N36" s="67"/>
    </row>
    <row r="37" spans="1:14" ht="16.5" customHeight="1">
      <c r="A37" s="185" t="s">
        <v>48</v>
      </c>
      <c r="B37" s="181">
        <f>MAX(B5:B35)</f>
        <v>17.7</v>
      </c>
      <c r="C37" s="182">
        <f aca="true" t="shared" si="1" ref="C37:M37">MAX(C5:C35)</f>
        <v>21.5</v>
      </c>
      <c r="D37" s="182">
        <f t="shared" si="1"/>
        <v>20.8</v>
      </c>
      <c r="E37" s="182">
        <f t="shared" si="1"/>
        <v>24.6</v>
      </c>
      <c r="F37" s="182">
        <f t="shared" si="1"/>
        <v>26</v>
      </c>
      <c r="G37" s="182">
        <f t="shared" si="1"/>
        <v>27.1</v>
      </c>
      <c r="H37" s="182">
        <f t="shared" si="1"/>
        <v>32</v>
      </c>
      <c r="I37" s="182">
        <f t="shared" si="1"/>
        <v>37.4</v>
      </c>
      <c r="J37" s="182">
        <f t="shared" si="1"/>
        <v>27.7</v>
      </c>
      <c r="K37" s="182">
        <f t="shared" si="1"/>
        <v>29.2</v>
      </c>
      <c r="L37" s="182">
        <f t="shared" si="1"/>
        <v>20.7</v>
      </c>
      <c r="M37" s="183">
        <f t="shared" si="1"/>
        <v>18.1</v>
      </c>
      <c r="N37" s="67"/>
    </row>
    <row r="38" spans="1:14" ht="16.5" customHeight="1">
      <c r="A38" s="186" t="s">
        <v>35</v>
      </c>
      <c r="B38" s="52">
        <f>AVERAGE(B5:B14)</f>
        <v>7.839999999999999</v>
      </c>
      <c r="C38" s="53">
        <f aca="true" t="shared" si="2" ref="C38:M38">AVERAGE(C5:C14)</f>
        <v>11.890000000000002</v>
      </c>
      <c r="D38" s="53">
        <f t="shared" si="2"/>
        <v>12.89</v>
      </c>
      <c r="E38" s="53">
        <f t="shared" si="2"/>
        <v>16.169999999999998</v>
      </c>
      <c r="F38" s="53">
        <f t="shared" si="2"/>
        <v>21.259999999999998</v>
      </c>
      <c r="G38" s="53">
        <f t="shared" si="2"/>
        <v>24.059999999999995</v>
      </c>
      <c r="H38" s="53">
        <f t="shared" si="2"/>
        <v>24.080000000000002</v>
      </c>
      <c r="I38" s="53">
        <f t="shared" si="2"/>
        <v>30.959999999999997</v>
      </c>
      <c r="J38" s="53">
        <f t="shared" si="2"/>
        <v>23.299999999999997</v>
      </c>
      <c r="K38" s="53">
        <f t="shared" si="2"/>
        <v>25.68</v>
      </c>
      <c r="L38" s="53">
        <f t="shared" si="2"/>
        <v>19.619999999999997</v>
      </c>
      <c r="M38" s="54">
        <f t="shared" si="2"/>
        <v>13.7</v>
      </c>
      <c r="N38" s="67"/>
    </row>
    <row r="39" spans="1:13" ht="16.5" customHeight="1">
      <c r="A39" s="187" t="s">
        <v>36</v>
      </c>
      <c r="B39" s="56">
        <f>AVERAGE(B15:B24)</f>
        <v>9.13</v>
      </c>
      <c r="C39" s="57">
        <f aca="true" t="shared" si="3" ref="C39:M39">AVERAGE(C15:C24)</f>
        <v>13.690000000000001</v>
      </c>
      <c r="D39" s="57">
        <f t="shared" si="3"/>
        <v>14.99</v>
      </c>
      <c r="E39" s="57">
        <f t="shared" si="3"/>
        <v>17.740000000000002</v>
      </c>
      <c r="F39" s="57">
        <f t="shared" si="3"/>
        <v>20.689999999999998</v>
      </c>
      <c r="G39" s="57">
        <f t="shared" si="3"/>
        <v>23.85</v>
      </c>
      <c r="H39" s="57">
        <f t="shared" si="3"/>
        <v>28.77</v>
      </c>
      <c r="I39" s="57">
        <f t="shared" si="3"/>
        <v>27.4</v>
      </c>
      <c r="J39" s="57">
        <f t="shared" si="3"/>
        <v>25.07</v>
      </c>
      <c r="K39" s="57">
        <f t="shared" si="3"/>
        <v>21.05</v>
      </c>
      <c r="L39" s="57">
        <f t="shared" si="3"/>
        <v>18.240000000000002</v>
      </c>
      <c r="M39" s="58">
        <f t="shared" si="3"/>
        <v>11.950000000000001</v>
      </c>
    </row>
    <row r="40" spans="1:13" ht="16.5" customHeight="1">
      <c r="A40" s="188" t="s">
        <v>37</v>
      </c>
      <c r="B40" s="60">
        <f>AVERAGE(B25:B35)</f>
        <v>10.463636363636365</v>
      </c>
      <c r="C40" s="61">
        <f aca="true" t="shared" si="4" ref="C40:M40">AVERAGE(C25:C35)</f>
        <v>13.112499999999999</v>
      </c>
      <c r="D40" s="61">
        <f t="shared" si="4"/>
        <v>16.972727272727273</v>
      </c>
      <c r="E40" s="61">
        <f t="shared" si="4"/>
        <v>18.669999999999998</v>
      </c>
      <c r="F40" s="61">
        <f t="shared" si="4"/>
        <v>22.36363636363636</v>
      </c>
      <c r="G40" s="61">
        <f t="shared" si="4"/>
        <v>24.54</v>
      </c>
      <c r="H40" s="61">
        <f t="shared" si="4"/>
        <v>29.236363636363635</v>
      </c>
      <c r="I40" s="61">
        <f t="shared" si="4"/>
        <v>29.55454545454545</v>
      </c>
      <c r="J40" s="61">
        <f t="shared" si="4"/>
        <v>24.779999999999998</v>
      </c>
      <c r="K40" s="61">
        <f t="shared" si="4"/>
        <v>18.354545454545455</v>
      </c>
      <c r="L40" s="61">
        <f t="shared" si="4"/>
        <v>15.49</v>
      </c>
      <c r="M40" s="62">
        <f t="shared" si="4"/>
        <v>10.045454545454547</v>
      </c>
    </row>
    <row r="41" spans="1:13" ht="16.5" customHeight="1">
      <c r="A41" s="189" t="s">
        <v>40</v>
      </c>
      <c r="B41" s="68">
        <f>DCOUNTA($A3:$M35,2,B45:B46)</f>
        <v>0</v>
      </c>
      <c r="C41" s="69">
        <f>DCOUNTA($A3:$M35,3,C45:C46)</f>
        <v>0</v>
      </c>
      <c r="D41" s="69">
        <f>DCOUNTA($A3:$M35,4,D45:D46)</f>
        <v>0</v>
      </c>
      <c r="E41" s="69">
        <f>DCOUNTA($A3:$M35,5,E45:E46)</f>
        <v>0</v>
      </c>
      <c r="F41" s="69">
        <f>DCOUNTA($A3:$M35,6,F45:F46)</f>
        <v>0</v>
      </c>
      <c r="G41" s="69">
        <f>DCOUNTA($A3:$M35,7,G45:G46)</f>
        <v>0</v>
      </c>
      <c r="H41" s="69">
        <f>DCOUNTA($A3:$M35,8,H45:H46)</f>
        <v>0</v>
      </c>
      <c r="I41" s="69">
        <f>DCOUNTA($A3:$M35,9,I45:I46)</f>
        <v>0</v>
      </c>
      <c r="J41" s="69">
        <f>DCOUNTA($A3:$M35,10,J45:J46)</f>
        <v>0</v>
      </c>
      <c r="K41" s="69">
        <f>DCOUNTA($A3:$M35,11,K45:K46)</f>
        <v>0</v>
      </c>
      <c r="L41" s="69">
        <f>DCOUNTA($A3:$M35,12,L45:L46)</f>
        <v>0</v>
      </c>
      <c r="M41" s="70">
        <f>DCOUNTA($A3:$M35,13,M45:M46)</f>
        <v>0</v>
      </c>
    </row>
    <row r="42" spans="1:13" ht="16.5" customHeight="1">
      <c r="A42" s="190" t="s">
        <v>41</v>
      </c>
      <c r="B42" s="71">
        <f>DCOUNTA($A3:$M35,2,B48:B49)</f>
        <v>0</v>
      </c>
      <c r="C42" s="72">
        <f>DCOUNTA($A3:$M35,3,C48:C49)</f>
        <v>0</v>
      </c>
      <c r="D42" s="72">
        <f>DCOUNTA($A3:$M35,4,D48:D49)</f>
        <v>0</v>
      </c>
      <c r="E42" s="72">
        <f>DCOUNTA($A3:$M35,5,E48:E49)</f>
        <v>0</v>
      </c>
      <c r="F42" s="72">
        <f>DCOUNTA($A3:$M35,6,F48:F49)</f>
        <v>3</v>
      </c>
      <c r="G42" s="72">
        <f>DCOUNTA($A3:$M35,7,G48:G49)</f>
        <v>12</v>
      </c>
      <c r="H42" s="72">
        <f>DCOUNTA($A3:$M35,8,H48:H49)</f>
        <v>25</v>
      </c>
      <c r="I42" s="72">
        <f>DCOUNTA($A3:$M35,9,I48:I49)</f>
        <v>26</v>
      </c>
      <c r="J42" s="72">
        <f>DCOUNTA($A3:$M35,10,J48:J49)</f>
        <v>11</v>
      </c>
      <c r="K42" s="72">
        <f>DCOUNTA($A3:$M35,11,K48:K49)</f>
        <v>8</v>
      </c>
      <c r="L42" s="72">
        <f>DCOUNTA($A3:$M35,12,L48:L49)</f>
        <v>0</v>
      </c>
      <c r="M42" s="73">
        <f>DCOUNTA($A3:$M35,13,M48:M49)</f>
        <v>0</v>
      </c>
    </row>
    <row r="43" spans="1:13" ht="16.5" customHeight="1">
      <c r="A43" s="188" t="s">
        <v>42</v>
      </c>
      <c r="B43" s="74">
        <f>DCOUNTA($A3:$M35,2,B51:B52)</f>
        <v>0</v>
      </c>
      <c r="C43" s="75">
        <f>DCOUNTA($A3:$M35,3,C51:C52)</f>
        <v>0</v>
      </c>
      <c r="D43" s="75">
        <f>DCOUNTA($A3:$M35,4,D51:D52)</f>
        <v>0</v>
      </c>
      <c r="E43" s="75">
        <f>DCOUNTA($A3:$M35,5,E51:E52)</f>
        <v>0</v>
      </c>
      <c r="F43" s="75">
        <f>DCOUNTA($A3:$M35,6,F51:F52)</f>
        <v>0</v>
      </c>
      <c r="G43" s="75">
        <f>DCOUNTA($A3:$M35,7,G51:G52)</f>
        <v>0</v>
      </c>
      <c r="H43" s="75">
        <f>DCOUNTA($A3:$M35,8,H51:H52)</f>
        <v>5</v>
      </c>
      <c r="I43" s="75">
        <f>DCOUNTA($A3:$M35,9,I51:I52)</f>
        <v>17</v>
      </c>
      <c r="J43" s="75">
        <f>DCOUNTA($A3:$M35,10,J51:J52)</f>
        <v>0</v>
      </c>
      <c r="K43" s="75">
        <f>DCOUNTA($A3:$M35,11,K51:K52)</f>
        <v>0</v>
      </c>
      <c r="L43" s="75">
        <f>DCOUNTA($A3:$M35,12,L51:L52)</f>
        <v>0</v>
      </c>
      <c r="M43" s="76">
        <f>DCOUNTA($A3:$M35,13,M51:M52)</f>
        <v>0</v>
      </c>
    </row>
    <row r="44" spans="1:13" ht="16.5" customHeight="1">
      <c r="A44" s="191" t="s">
        <v>38</v>
      </c>
      <c r="B44" s="142">
        <v>9.441182795698925</v>
      </c>
      <c r="C44" s="143">
        <v>9.367163382594418</v>
      </c>
      <c r="D44" s="143">
        <v>11.721827956989245</v>
      </c>
      <c r="E44" s="143">
        <v>16.56644444444445</v>
      </c>
      <c r="F44" s="143">
        <v>20.150860215053765</v>
      </c>
      <c r="G44" s="143">
        <v>22.742444444444445</v>
      </c>
      <c r="H44" s="143">
        <v>26.67612903225806</v>
      </c>
      <c r="I44" s="143">
        <v>28.693462365591397</v>
      </c>
      <c r="J44" s="143">
        <v>25.47155555555556</v>
      </c>
      <c r="K44" s="143">
        <v>20.849032258064522</v>
      </c>
      <c r="L44" s="143">
        <v>16.438555555555556</v>
      </c>
      <c r="M44" s="144">
        <v>11.990860215053766</v>
      </c>
    </row>
    <row r="45" spans="1:13" ht="12">
      <c r="A45" s="37" t="s">
        <v>43</v>
      </c>
      <c r="B45" s="77" t="s">
        <v>22</v>
      </c>
      <c r="C45" s="77" t="s">
        <v>23</v>
      </c>
      <c r="D45" s="77" t="s">
        <v>24</v>
      </c>
      <c r="E45" s="77" t="s">
        <v>25</v>
      </c>
      <c r="F45" s="77" t="s">
        <v>26</v>
      </c>
      <c r="G45" s="77" t="s">
        <v>27</v>
      </c>
      <c r="H45" s="77" t="s">
        <v>28</v>
      </c>
      <c r="I45" s="77" t="s">
        <v>29</v>
      </c>
      <c r="J45" s="77" t="s">
        <v>30</v>
      </c>
      <c r="K45" s="77" t="s">
        <v>31</v>
      </c>
      <c r="L45" s="77" t="s">
        <v>32</v>
      </c>
      <c r="M45" s="77" t="s">
        <v>33</v>
      </c>
    </row>
    <row r="46" spans="2:13" ht="12">
      <c r="B46" s="38" t="s">
        <v>51</v>
      </c>
      <c r="C46" s="38" t="s">
        <v>50</v>
      </c>
      <c r="D46" s="38" t="s">
        <v>50</v>
      </c>
      <c r="E46" s="38" t="s">
        <v>50</v>
      </c>
      <c r="F46" s="38" t="s">
        <v>50</v>
      </c>
      <c r="G46" s="38" t="s">
        <v>50</v>
      </c>
      <c r="H46" s="38" t="s">
        <v>50</v>
      </c>
      <c r="I46" s="38" t="s">
        <v>50</v>
      </c>
      <c r="J46" s="38" t="s">
        <v>50</v>
      </c>
      <c r="K46" s="38" t="s">
        <v>50</v>
      </c>
      <c r="L46" s="38" t="s">
        <v>50</v>
      </c>
      <c r="M46" s="38" t="s">
        <v>50</v>
      </c>
    </row>
    <row r="48" spans="1:13" ht="12">
      <c r="A48" s="37" t="s">
        <v>44</v>
      </c>
      <c r="B48" s="77" t="s">
        <v>22</v>
      </c>
      <c r="C48" s="77" t="s">
        <v>23</v>
      </c>
      <c r="D48" s="77" t="s">
        <v>24</v>
      </c>
      <c r="E48" s="77" t="s">
        <v>25</v>
      </c>
      <c r="F48" s="77" t="s">
        <v>26</v>
      </c>
      <c r="G48" s="77" t="s">
        <v>27</v>
      </c>
      <c r="H48" s="77" t="s">
        <v>28</v>
      </c>
      <c r="I48" s="77" t="s">
        <v>29</v>
      </c>
      <c r="J48" s="77" t="s">
        <v>30</v>
      </c>
      <c r="K48" s="77" t="s">
        <v>31</v>
      </c>
      <c r="L48" s="77" t="s">
        <v>32</v>
      </c>
      <c r="M48" s="77" t="s">
        <v>33</v>
      </c>
    </row>
    <row r="49" spans="2:13" ht="12">
      <c r="B49" s="38" t="s">
        <v>53</v>
      </c>
      <c r="C49" s="38" t="s">
        <v>52</v>
      </c>
      <c r="D49" s="38" t="s">
        <v>52</v>
      </c>
      <c r="E49" s="38" t="s">
        <v>52</v>
      </c>
      <c r="F49" s="38" t="s">
        <v>52</v>
      </c>
      <c r="G49" s="38" t="s">
        <v>52</v>
      </c>
      <c r="H49" s="38" t="s">
        <v>52</v>
      </c>
      <c r="I49" s="38" t="s">
        <v>52</v>
      </c>
      <c r="J49" s="38" t="s">
        <v>52</v>
      </c>
      <c r="K49" s="38" t="s">
        <v>52</v>
      </c>
      <c r="L49" s="38" t="s">
        <v>52</v>
      </c>
      <c r="M49" s="38" t="s">
        <v>52</v>
      </c>
    </row>
    <row r="51" spans="1:13" ht="12">
      <c r="A51" s="37" t="s">
        <v>45</v>
      </c>
      <c r="B51" s="77" t="s">
        <v>22</v>
      </c>
      <c r="C51" s="77" t="s">
        <v>23</v>
      </c>
      <c r="D51" s="77" t="s">
        <v>24</v>
      </c>
      <c r="E51" s="77" t="s">
        <v>25</v>
      </c>
      <c r="F51" s="77" t="s">
        <v>26</v>
      </c>
      <c r="G51" s="77" t="s">
        <v>27</v>
      </c>
      <c r="H51" s="77" t="s">
        <v>28</v>
      </c>
      <c r="I51" s="77" t="s">
        <v>29</v>
      </c>
      <c r="J51" s="77" t="s">
        <v>30</v>
      </c>
      <c r="K51" s="77" t="s">
        <v>31</v>
      </c>
      <c r="L51" s="77" t="s">
        <v>32</v>
      </c>
      <c r="M51" s="77" t="s">
        <v>33</v>
      </c>
    </row>
    <row r="52" spans="2:13" ht="12">
      <c r="B52" s="38" t="s">
        <v>55</v>
      </c>
      <c r="C52" s="38" t="s">
        <v>54</v>
      </c>
      <c r="D52" s="38" t="s">
        <v>54</v>
      </c>
      <c r="E52" s="38" t="s">
        <v>54</v>
      </c>
      <c r="F52" s="38" t="s">
        <v>54</v>
      </c>
      <c r="G52" s="38" t="s">
        <v>54</v>
      </c>
      <c r="H52" s="38" t="s">
        <v>54</v>
      </c>
      <c r="I52" s="38" t="s">
        <v>54</v>
      </c>
      <c r="J52" s="38" t="s">
        <v>54</v>
      </c>
      <c r="K52" s="38" t="s">
        <v>54</v>
      </c>
      <c r="L52" s="38" t="s">
        <v>54</v>
      </c>
      <c r="M52" s="38" t="s">
        <v>54</v>
      </c>
    </row>
    <row r="56" ht="12">
      <c r="A56" s="37" t="s">
        <v>46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&amp;C&amp;"Times New Roman,標準"&amp;9- 9 -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 transitionEvaluation="1" transitionEntry="1"/>
  <dimension ref="A1:M58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6.75390625" defaultRowHeight="12.75"/>
  <cols>
    <col min="1" max="1" width="10.75390625" style="80" customWidth="1"/>
    <col min="2" max="13" width="7.25390625" style="80" customWidth="1"/>
    <col min="14" max="16384" width="6.75390625" style="80" customWidth="1"/>
  </cols>
  <sheetData>
    <row r="1" spans="1:13" ht="24.75" customHeight="1">
      <c r="A1" s="78" t="s">
        <v>47</v>
      </c>
      <c r="B1" s="79"/>
      <c r="C1" s="79"/>
      <c r="D1" s="79"/>
      <c r="E1" s="79"/>
      <c r="F1" s="79"/>
      <c r="G1" s="79"/>
      <c r="H1" s="79"/>
      <c r="I1" s="125">
        <f>'1月'!Z1</f>
        <v>2021</v>
      </c>
      <c r="J1" s="124" t="s">
        <v>1</v>
      </c>
      <c r="K1" s="128" t="str">
        <f>("（令和"&amp;TEXT((I1-2018),"0")&amp;"年）")</f>
        <v>（令和3年）</v>
      </c>
      <c r="L1" s="79"/>
      <c r="M1" s="79"/>
    </row>
    <row r="2" spans="1:13" ht="18" customHeight="1">
      <c r="A2" s="81" t="s">
        <v>2</v>
      </c>
      <c r="B2" s="82"/>
      <c r="C2" s="83"/>
      <c r="D2" s="83"/>
      <c r="E2" s="83"/>
      <c r="F2" s="83"/>
      <c r="G2" s="83"/>
      <c r="H2" s="83"/>
      <c r="I2" s="83"/>
      <c r="J2" s="83"/>
      <c r="K2" s="83"/>
      <c r="L2" s="83"/>
      <c r="M2" s="84"/>
    </row>
    <row r="3" spans="1:13" ht="18" customHeight="1">
      <c r="A3" s="85"/>
      <c r="B3" s="86" t="s">
        <v>22</v>
      </c>
      <c r="C3" s="87" t="s">
        <v>23</v>
      </c>
      <c r="D3" s="87" t="s">
        <v>24</v>
      </c>
      <c r="E3" s="87" t="s">
        <v>25</v>
      </c>
      <c r="F3" s="87" t="s">
        <v>26</v>
      </c>
      <c r="G3" s="87" t="s">
        <v>27</v>
      </c>
      <c r="H3" s="87" t="s">
        <v>28</v>
      </c>
      <c r="I3" s="87" t="s">
        <v>29</v>
      </c>
      <c r="J3" s="87" t="s">
        <v>30</v>
      </c>
      <c r="K3" s="87" t="s">
        <v>31</v>
      </c>
      <c r="L3" s="87" t="s">
        <v>32</v>
      </c>
      <c r="M3" s="88" t="s">
        <v>33</v>
      </c>
    </row>
    <row r="4" spans="1:13" ht="18" customHeight="1">
      <c r="A4" s="89" t="s">
        <v>34</v>
      </c>
      <c r="B4" s="90"/>
      <c r="C4" s="91"/>
      <c r="D4" s="91"/>
      <c r="E4" s="91"/>
      <c r="F4" s="91"/>
      <c r="G4" s="91"/>
      <c r="H4" s="91"/>
      <c r="I4" s="91"/>
      <c r="J4" s="91"/>
      <c r="K4" s="91"/>
      <c r="L4" s="91"/>
      <c r="M4" s="92"/>
    </row>
    <row r="5" spans="1:13" ht="18" customHeight="1">
      <c r="A5" s="93">
        <v>1</v>
      </c>
      <c r="B5" s="94">
        <f>'1月'!AD3</f>
        <v>-2.7</v>
      </c>
      <c r="C5" s="95">
        <f>'2月'!AD3</f>
        <v>-0.5</v>
      </c>
      <c r="D5" s="95">
        <f>'3月'!AD3</f>
        <v>7.5</v>
      </c>
      <c r="E5" s="95">
        <f>'4月'!AD3</f>
        <v>9.5</v>
      </c>
      <c r="F5" s="95">
        <f>'5月'!AD3</f>
        <v>9.8</v>
      </c>
      <c r="G5" s="95">
        <f>'6月'!AD3</f>
        <v>14.5</v>
      </c>
      <c r="H5" s="95">
        <f>'7月'!AD3</f>
        <v>19.4</v>
      </c>
      <c r="I5" s="95">
        <f>'8月'!AD3</f>
        <v>23.3</v>
      </c>
      <c r="J5" s="95">
        <f>'9月'!AD3</f>
        <v>18.2</v>
      </c>
      <c r="K5" s="95">
        <f>'10月'!AD3</f>
        <v>17.3</v>
      </c>
      <c r="L5" s="95">
        <f>'11月'!AD3</f>
        <v>12.7</v>
      </c>
      <c r="M5" s="96">
        <f>'12月'!AD3</f>
        <v>7.9</v>
      </c>
    </row>
    <row r="6" spans="1:13" ht="18" customHeight="1">
      <c r="A6" s="97">
        <v>2</v>
      </c>
      <c r="B6" s="98">
        <f>'1月'!AD4</f>
        <v>-1.3</v>
      </c>
      <c r="C6" s="99">
        <f>'2月'!AD4</f>
        <v>1.3</v>
      </c>
      <c r="D6" s="99">
        <f>'3月'!AD4</f>
        <v>5.5</v>
      </c>
      <c r="E6" s="99">
        <f>'4月'!AD4</f>
        <v>10.5</v>
      </c>
      <c r="F6" s="99">
        <f>'5月'!AD4</f>
        <v>9.5</v>
      </c>
      <c r="G6" s="99">
        <f>'6月'!AD4</f>
        <v>16.1</v>
      </c>
      <c r="H6" s="99">
        <f>'7月'!AD4</f>
        <v>19.7</v>
      </c>
      <c r="I6" s="99">
        <f>'8月'!AD4</f>
        <v>25.1</v>
      </c>
      <c r="J6" s="99">
        <f>'9月'!AD4</f>
        <v>18.4</v>
      </c>
      <c r="K6" s="99">
        <f>'10月'!AD4</f>
        <v>16.6</v>
      </c>
      <c r="L6" s="99">
        <f>'11月'!AD4</f>
        <v>12.8</v>
      </c>
      <c r="M6" s="100">
        <f>'12月'!AD4</f>
        <v>4.7</v>
      </c>
    </row>
    <row r="7" spans="1:13" ht="18" customHeight="1">
      <c r="A7" s="97">
        <v>3</v>
      </c>
      <c r="B7" s="98">
        <f>'1月'!AD5</f>
        <v>-2.7</v>
      </c>
      <c r="C7" s="99">
        <f>'2月'!AD5</f>
        <v>-0.6</v>
      </c>
      <c r="D7" s="99">
        <f>'3月'!AD5</f>
        <v>1.6</v>
      </c>
      <c r="E7" s="99">
        <f>'4月'!AD5</f>
        <v>13</v>
      </c>
      <c r="F7" s="99">
        <f>'5月'!AD5</f>
        <v>6.4</v>
      </c>
      <c r="G7" s="99">
        <f>'6月'!AD5</f>
        <v>18</v>
      </c>
      <c r="H7" s="99">
        <f>'7月'!AD5</f>
        <v>19</v>
      </c>
      <c r="I7" s="99">
        <f>'8月'!AD5</f>
        <v>26.1</v>
      </c>
      <c r="J7" s="99">
        <f>'9月'!AD5</f>
        <v>20.2</v>
      </c>
      <c r="K7" s="99">
        <f>'10月'!AD5</f>
        <v>16.8</v>
      </c>
      <c r="L7" s="99">
        <f>'11月'!AD5</f>
        <v>11.2</v>
      </c>
      <c r="M7" s="100">
        <f>'12月'!AD5</f>
        <v>6.5</v>
      </c>
    </row>
    <row r="8" spans="1:13" ht="18" customHeight="1">
      <c r="A8" s="97">
        <v>4</v>
      </c>
      <c r="B8" s="98">
        <f>'1月'!AD6</f>
        <v>0.9</v>
      </c>
      <c r="C8" s="99">
        <f>'2月'!AD6</f>
        <v>1.7</v>
      </c>
      <c r="D8" s="99">
        <f>'3月'!AD6</f>
        <v>1.1</v>
      </c>
      <c r="E8" s="99">
        <f>'4月'!AD6</f>
        <v>14.6</v>
      </c>
      <c r="F8" s="99">
        <f>'5月'!AD6</f>
        <v>9.6</v>
      </c>
      <c r="G8" s="99">
        <f>'6月'!AD6</f>
        <v>18</v>
      </c>
      <c r="H8" s="99">
        <f>'7月'!AD6</f>
        <v>18.5</v>
      </c>
      <c r="I8" s="99">
        <f>'8月'!AD6</f>
        <v>25.4</v>
      </c>
      <c r="J8" s="99">
        <f>'9月'!AD6</f>
        <v>19.1</v>
      </c>
      <c r="K8" s="99">
        <f>'10月'!AD6</f>
        <v>19.6</v>
      </c>
      <c r="L8" s="99">
        <f>'11月'!AD6</f>
        <v>10.5</v>
      </c>
      <c r="M8" s="100">
        <f>'12月'!AD6</f>
        <v>5.4</v>
      </c>
    </row>
    <row r="9" spans="1:13" ht="18" customHeight="1">
      <c r="A9" s="97">
        <v>5</v>
      </c>
      <c r="B9" s="98">
        <f>'1月'!AD7</f>
        <v>1.9</v>
      </c>
      <c r="C9" s="99">
        <f>'2月'!AD7</f>
        <v>-0.9</v>
      </c>
      <c r="D9" s="99">
        <f>'3月'!AD7</f>
        <v>7.5</v>
      </c>
      <c r="E9" s="99">
        <f>'4月'!AD7</f>
        <v>7.5</v>
      </c>
      <c r="F9" s="99">
        <f>'5月'!AD7</f>
        <v>11.9</v>
      </c>
      <c r="G9" s="99">
        <f>'6月'!AD7</f>
        <v>17.8</v>
      </c>
      <c r="H9" s="99">
        <f>'7月'!AD7</f>
        <v>18.9</v>
      </c>
      <c r="I9" s="99">
        <f>'8月'!AD7</f>
        <v>23.9</v>
      </c>
      <c r="J9" s="99">
        <f>'9月'!AD7</f>
        <v>19.6</v>
      </c>
      <c r="K9" s="99">
        <f>'10月'!AD7</f>
        <v>19.3</v>
      </c>
      <c r="L9" s="99">
        <f>'11月'!AD7</f>
        <v>9.8</v>
      </c>
      <c r="M9" s="100">
        <f>'12月'!AD7</f>
        <v>3.5</v>
      </c>
    </row>
    <row r="10" spans="1:13" ht="18" customHeight="1">
      <c r="A10" s="97">
        <v>6</v>
      </c>
      <c r="B10" s="98">
        <f>'1月'!AD8</f>
        <v>1.1</v>
      </c>
      <c r="C10" s="99">
        <f>'2月'!AD8</f>
        <v>4.1</v>
      </c>
      <c r="D10" s="99">
        <f>'3月'!AD8</f>
        <v>5.5</v>
      </c>
      <c r="E10" s="99">
        <f>'4月'!AD8</f>
        <v>7.4</v>
      </c>
      <c r="F10" s="99">
        <f>'5月'!AD8</f>
        <v>13.8</v>
      </c>
      <c r="G10" s="99">
        <f>'6月'!AD8</f>
        <v>18.7</v>
      </c>
      <c r="H10" s="99">
        <f>'7月'!AD8</f>
        <v>21.8</v>
      </c>
      <c r="I10" s="99">
        <f>'8月'!AD8</f>
        <v>23.5</v>
      </c>
      <c r="J10" s="99">
        <f>'9月'!AD8</f>
        <v>17.3</v>
      </c>
      <c r="K10" s="99">
        <f>'10月'!AD8</f>
        <v>17.2</v>
      </c>
      <c r="L10" s="99">
        <f>'11月'!AD8</f>
        <v>11</v>
      </c>
      <c r="M10" s="100">
        <f>'12月'!AD8</f>
        <v>4.9</v>
      </c>
    </row>
    <row r="11" spans="1:13" ht="18" customHeight="1">
      <c r="A11" s="97">
        <v>7</v>
      </c>
      <c r="B11" s="98">
        <f>'1月'!AD9</f>
        <v>0.8</v>
      </c>
      <c r="C11" s="99">
        <f>'2月'!AD9</f>
        <v>4.4</v>
      </c>
      <c r="D11" s="99">
        <f>'3月'!AD9</f>
        <v>1.3</v>
      </c>
      <c r="E11" s="99">
        <f>'4月'!AD9</f>
        <v>5.6</v>
      </c>
      <c r="F11" s="99">
        <f>'5月'!AD9</f>
        <v>13.4</v>
      </c>
      <c r="G11" s="99">
        <f>'6月'!AD9</f>
        <v>19.6</v>
      </c>
      <c r="H11" s="99">
        <f>'7月'!AD9</f>
        <v>21.4</v>
      </c>
      <c r="I11" s="99">
        <f>'8月'!AD9</f>
        <v>25.4</v>
      </c>
      <c r="J11" s="99">
        <f>'9月'!AD9</f>
        <v>16.9</v>
      </c>
      <c r="K11" s="99">
        <f>'10月'!AD9</f>
        <v>16.7</v>
      </c>
      <c r="L11" s="99">
        <f>'11月'!AD9</f>
        <v>10.8</v>
      </c>
      <c r="M11" s="100">
        <f>'12月'!AD9</f>
        <v>10.8</v>
      </c>
    </row>
    <row r="12" spans="1:13" ht="18" customHeight="1">
      <c r="A12" s="97">
        <v>8</v>
      </c>
      <c r="B12" s="98">
        <f>'1月'!AD10</f>
        <v>-1.9</v>
      </c>
      <c r="C12" s="99">
        <f>'2月'!AD10</f>
        <v>0.5</v>
      </c>
      <c r="D12" s="99">
        <f>'3月'!AD10</f>
        <v>4.3</v>
      </c>
      <c r="E12" s="99">
        <f>'4月'!AD10</f>
        <v>7.2</v>
      </c>
      <c r="F12" s="99">
        <f>'5月'!AD10</f>
        <v>13.3</v>
      </c>
      <c r="G12" s="99">
        <f>'6月'!AD10</f>
        <v>18.4</v>
      </c>
      <c r="H12" s="99">
        <f>'7月'!AD10</f>
        <v>21.2</v>
      </c>
      <c r="I12" s="99">
        <f>'8月'!AD10</f>
        <v>22</v>
      </c>
      <c r="J12" s="99">
        <f>'9月'!AD10</f>
        <v>16.5</v>
      </c>
      <c r="K12" s="99">
        <f>'10月'!AD10</f>
        <v>20.7</v>
      </c>
      <c r="L12" s="99">
        <f>'11月'!AD10</f>
        <v>13.9</v>
      </c>
      <c r="M12" s="100">
        <f>'12月'!AD10</f>
        <v>8.1</v>
      </c>
    </row>
    <row r="13" spans="1:13" ht="18" customHeight="1">
      <c r="A13" s="97">
        <v>9</v>
      </c>
      <c r="B13" s="98">
        <f>'1月'!AD11</f>
        <v>-2.7</v>
      </c>
      <c r="C13" s="99">
        <f>'2月'!AD11</f>
        <v>-1.4</v>
      </c>
      <c r="D13" s="99">
        <f>'3月'!AD11</f>
        <v>3.5</v>
      </c>
      <c r="E13" s="99">
        <f>'4月'!AD11</f>
        <v>3</v>
      </c>
      <c r="F13" s="99">
        <f>'5月'!AD11</f>
        <v>15.6</v>
      </c>
      <c r="G13" s="99">
        <f>'6月'!AD11</f>
        <v>16.6</v>
      </c>
      <c r="H13" s="99">
        <f>'7月'!AD11</f>
        <v>21.5</v>
      </c>
      <c r="I13" s="99">
        <f>'8月'!AD11</f>
        <v>24.8</v>
      </c>
      <c r="J13" s="99">
        <f>'9月'!AD11</f>
        <v>19.7</v>
      </c>
      <c r="K13" s="99">
        <f>'10月'!AD11</f>
        <v>18.9</v>
      </c>
      <c r="L13" s="99">
        <f>'11月'!AD11</f>
        <v>15.3</v>
      </c>
      <c r="M13" s="100">
        <f>'12月'!AD11</f>
        <v>7.9</v>
      </c>
    </row>
    <row r="14" spans="1:13" ht="18" customHeight="1">
      <c r="A14" s="101">
        <v>10</v>
      </c>
      <c r="B14" s="102">
        <f>'1月'!AD12</f>
        <v>-3.5</v>
      </c>
      <c r="C14" s="103">
        <f>'2月'!AD12</f>
        <v>-1.9</v>
      </c>
      <c r="D14" s="103">
        <f>'3月'!AD12</f>
        <v>3.3</v>
      </c>
      <c r="E14" s="103">
        <f>'4月'!AD12</f>
        <v>2.3</v>
      </c>
      <c r="F14" s="103">
        <f>'5月'!AD12</f>
        <v>13.2</v>
      </c>
      <c r="G14" s="103">
        <f>'6月'!AD12</f>
        <v>16.4</v>
      </c>
      <c r="H14" s="103">
        <f>'7月'!AD12</f>
        <v>20.8</v>
      </c>
      <c r="I14" s="103">
        <f>'8月'!AD12</f>
        <v>24.6</v>
      </c>
      <c r="J14" s="103">
        <f>'9月'!AD12</f>
        <v>19.9</v>
      </c>
      <c r="K14" s="103">
        <f>'10月'!AD12</f>
        <v>18.6</v>
      </c>
      <c r="L14" s="103">
        <f>'11月'!AD12</f>
        <v>11.1</v>
      </c>
      <c r="M14" s="104">
        <f>'12月'!AD12</f>
        <v>5.7</v>
      </c>
    </row>
    <row r="15" spans="1:13" ht="18" customHeight="1">
      <c r="A15" s="93">
        <v>11</v>
      </c>
      <c r="B15" s="94">
        <f>'1月'!AD13</f>
        <v>-1.6</v>
      </c>
      <c r="C15" s="95">
        <f>'2月'!AD13</f>
        <v>1.9</v>
      </c>
      <c r="D15" s="95">
        <f>'3月'!AD13</f>
        <v>0.6</v>
      </c>
      <c r="E15" s="95">
        <f>'4月'!AD13</f>
        <v>5</v>
      </c>
      <c r="F15" s="95">
        <f>'5月'!AD13</f>
        <v>12.6</v>
      </c>
      <c r="G15" s="95">
        <f>'6月'!AD13</f>
        <v>19.2</v>
      </c>
      <c r="H15" s="95">
        <f>'7月'!AD13</f>
        <v>20.6</v>
      </c>
      <c r="I15" s="95">
        <f>'8月'!AD13</f>
        <v>21.8</v>
      </c>
      <c r="J15" s="95">
        <f>'9月'!AD13</f>
        <v>20.9</v>
      </c>
      <c r="K15" s="95">
        <f>'10月'!AD13</f>
        <v>20.8</v>
      </c>
      <c r="L15" s="95">
        <f>'11月'!AD13</f>
        <v>8.2</v>
      </c>
      <c r="M15" s="96">
        <f>'12月'!AD13</f>
        <v>4.9</v>
      </c>
    </row>
    <row r="16" spans="1:13" ht="18" customHeight="1">
      <c r="A16" s="97">
        <v>12</v>
      </c>
      <c r="B16" s="98">
        <f>'1月'!AD14</f>
        <v>1.8</v>
      </c>
      <c r="C16" s="99">
        <f>'2月'!AD14</f>
        <v>0.5</v>
      </c>
      <c r="D16" s="99">
        <f>'3月'!AD14</f>
        <v>7.8</v>
      </c>
      <c r="E16" s="99">
        <f>'4月'!AD14</f>
        <v>7.6</v>
      </c>
      <c r="F16" s="99">
        <f>'5月'!AD14</f>
        <v>9.9</v>
      </c>
      <c r="G16" s="99">
        <f>'6月'!AD14</f>
        <v>18.7</v>
      </c>
      <c r="H16" s="99">
        <f>'7月'!AD14</f>
        <v>20.4</v>
      </c>
      <c r="I16" s="99">
        <f>'8月'!AD14</f>
        <v>21.4</v>
      </c>
      <c r="J16" s="99">
        <f>'9月'!AD14</f>
        <v>21.2</v>
      </c>
      <c r="K16" s="99">
        <f>'10月'!AD14</f>
        <v>16.5</v>
      </c>
      <c r="L16" s="99">
        <f>'11月'!AD14</f>
        <v>9.1</v>
      </c>
      <c r="M16" s="100">
        <f>'12月'!AD14</f>
        <v>5.9</v>
      </c>
    </row>
    <row r="17" spans="1:13" ht="18" customHeight="1">
      <c r="A17" s="97">
        <v>13</v>
      </c>
      <c r="B17" s="98">
        <f>'1月'!AD15</f>
        <v>0</v>
      </c>
      <c r="C17" s="99">
        <f>'2月'!AD15</f>
        <v>2.9</v>
      </c>
      <c r="D17" s="99">
        <f>'3月'!AD15</f>
        <v>8.6</v>
      </c>
      <c r="E17" s="99">
        <f>'4月'!AD15</f>
        <v>13</v>
      </c>
      <c r="F17" s="99">
        <f>'5月'!AD15</f>
        <v>13.8</v>
      </c>
      <c r="G17" s="99">
        <f>'6月'!AD15</f>
        <v>20.7</v>
      </c>
      <c r="H17" s="99">
        <f>'7月'!AD15</f>
        <v>21.6</v>
      </c>
      <c r="I17" s="99">
        <f>'8月'!AD15</f>
        <v>19.6</v>
      </c>
      <c r="J17" s="99">
        <f>'9月'!AD15</f>
        <v>20</v>
      </c>
      <c r="K17" s="99">
        <f>'10月'!AD15</f>
        <v>15.6</v>
      </c>
      <c r="L17" s="99">
        <f>'11月'!AD15</f>
        <v>7.9</v>
      </c>
      <c r="M17" s="100">
        <f>'12月'!AD15</f>
        <v>3</v>
      </c>
    </row>
    <row r="18" spans="1:13" ht="18" customHeight="1">
      <c r="A18" s="97">
        <v>14</v>
      </c>
      <c r="B18" s="98">
        <f>'1月'!AD16</f>
        <v>2.2</v>
      </c>
      <c r="C18" s="99">
        <f>'2月'!AD16</f>
        <v>8.9</v>
      </c>
      <c r="D18" s="99">
        <f>'3月'!AD16</f>
        <v>6.6</v>
      </c>
      <c r="E18" s="99">
        <f>'4月'!AD16</f>
        <v>7</v>
      </c>
      <c r="F18" s="99">
        <f>'5月'!AD16</f>
        <v>15</v>
      </c>
      <c r="G18" s="99">
        <f>'6月'!AD16</f>
        <v>19.6</v>
      </c>
      <c r="H18" s="99">
        <f>'7月'!AD16</f>
        <v>21.3</v>
      </c>
      <c r="I18" s="99">
        <f>'8月'!AD16</f>
        <v>19.4</v>
      </c>
      <c r="J18" s="99">
        <f>'9月'!AD16</f>
        <v>19.4</v>
      </c>
      <c r="K18" s="99">
        <f>'10月'!AD16</f>
        <v>15.1</v>
      </c>
      <c r="L18" s="99">
        <f>'11月'!AD16</f>
        <v>10.1</v>
      </c>
      <c r="M18" s="100">
        <f>'12月'!AD16</f>
        <v>1.4</v>
      </c>
    </row>
    <row r="19" spans="1:13" ht="18" customHeight="1">
      <c r="A19" s="97">
        <v>15</v>
      </c>
      <c r="B19" s="98">
        <f>'1月'!AD17</f>
        <v>1.5</v>
      </c>
      <c r="C19" s="99">
        <f>'2月'!AD17</f>
        <v>10.3</v>
      </c>
      <c r="D19" s="99">
        <f>'3月'!AD17</f>
        <v>5</v>
      </c>
      <c r="E19" s="99">
        <f>'4月'!AD17</f>
        <v>4.1</v>
      </c>
      <c r="F19" s="99">
        <f>'5月'!AD17</f>
        <v>16.6</v>
      </c>
      <c r="G19" s="99">
        <f>'6月'!AD17</f>
        <v>18.4</v>
      </c>
      <c r="H19" s="99">
        <f>'7月'!AD17</f>
        <v>21.1</v>
      </c>
      <c r="I19" s="99">
        <f>'8月'!AD17</f>
        <v>18.4</v>
      </c>
      <c r="J19" s="99">
        <f>'9月'!AD17</f>
        <v>19.4</v>
      </c>
      <c r="K19" s="99">
        <f>'10月'!AD17</f>
        <v>14.7</v>
      </c>
      <c r="L19" s="99">
        <f>'11月'!AD17</f>
        <v>9.4</v>
      </c>
      <c r="M19" s="100">
        <f>'12月'!AD17</f>
        <v>3.9</v>
      </c>
    </row>
    <row r="20" spans="1:13" ht="18" customHeight="1">
      <c r="A20" s="97">
        <v>16</v>
      </c>
      <c r="B20" s="98">
        <f>'1月'!AD18</f>
        <v>5</v>
      </c>
      <c r="C20" s="99">
        <f>'2月'!AD18</f>
        <v>4.2</v>
      </c>
      <c r="D20" s="99">
        <f>'3月'!AD18</f>
        <v>5.5</v>
      </c>
      <c r="E20" s="99">
        <f>'4月'!AD18</f>
        <v>7</v>
      </c>
      <c r="F20" s="99">
        <f>'5月'!AD18</f>
        <v>17.3</v>
      </c>
      <c r="G20" s="99">
        <f>'6月'!AD18</f>
        <v>18.7</v>
      </c>
      <c r="H20" s="99">
        <f>'7月'!AD18</f>
        <v>22.3</v>
      </c>
      <c r="I20" s="99">
        <f>'8月'!AD18</f>
        <v>19.3</v>
      </c>
      <c r="J20" s="99">
        <f>'9月'!AD18</f>
        <v>18</v>
      </c>
      <c r="K20" s="99">
        <f>'10月'!AD18</f>
        <v>18.1</v>
      </c>
      <c r="L20" s="99">
        <f>'11月'!AD18</f>
        <v>8.8</v>
      </c>
      <c r="M20" s="100">
        <f>'12月'!AD18</f>
        <v>4.9</v>
      </c>
    </row>
    <row r="21" spans="1:13" ht="18" customHeight="1">
      <c r="A21" s="97">
        <v>17</v>
      </c>
      <c r="B21" s="98">
        <f>'1月'!AD19</f>
        <v>1.5</v>
      </c>
      <c r="C21" s="99">
        <f>'2月'!AD19</f>
        <v>0</v>
      </c>
      <c r="D21" s="99">
        <f>'3月'!AD19</f>
        <v>6.4</v>
      </c>
      <c r="E21" s="99">
        <f>'4月'!AD19</f>
        <v>13.3</v>
      </c>
      <c r="F21" s="99">
        <f>'5月'!AD19</f>
        <v>19.6</v>
      </c>
      <c r="G21" s="99">
        <f>'6月'!AD19</f>
        <v>17.7</v>
      </c>
      <c r="H21" s="99">
        <f>'7月'!AD19</f>
        <v>23.3</v>
      </c>
      <c r="I21" s="99">
        <f>'8月'!AD19</f>
        <v>20.6</v>
      </c>
      <c r="J21" s="99">
        <f>'9月'!AD19</f>
        <v>16.5</v>
      </c>
      <c r="K21" s="99">
        <f>'10月'!AD19</f>
        <v>8.5</v>
      </c>
      <c r="L21" s="99">
        <f>'11月'!AD19</f>
        <v>6.5</v>
      </c>
      <c r="M21" s="100">
        <f>'12月'!AD19</f>
        <v>2.8</v>
      </c>
    </row>
    <row r="22" spans="1:13" ht="18" customHeight="1">
      <c r="A22" s="97">
        <v>18</v>
      </c>
      <c r="B22" s="98">
        <f>'1月'!AD20</f>
        <v>0.2</v>
      </c>
      <c r="C22" s="99">
        <f>'2月'!AD20</f>
        <v>-0.6</v>
      </c>
      <c r="D22" s="99">
        <f>'3月'!AD20</f>
        <v>2.3</v>
      </c>
      <c r="E22" s="99">
        <f>'4月'!AD20</f>
        <v>10.5</v>
      </c>
      <c r="F22" s="99">
        <f>'5月'!AD20</f>
        <v>14.7</v>
      </c>
      <c r="G22" s="99">
        <f>'6月'!AD20</f>
        <v>16.2</v>
      </c>
      <c r="H22" s="99">
        <f>'7月'!AD20</f>
        <v>22.5</v>
      </c>
      <c r="I22" s="99">
        <f>'8月'!AD20</f>
        <v>24.1</v>
      </c>
      <c r="J22" s="99">
        <f>'9月'!AD20</f>
        <v>21.9</v>
      </c>
      <c r="K22" s="99">
        <f>'10月'!AD20</f>
        <v>8.7</v>
      </c>
      <c r="L22" s="99">
        <f>'11月'!AD20</f>
        <v>8.3</v>
      </c>
      <c r="M22" s="100">
        <f>'12月'!AD20</f>
        <v>-1</v>
      </c>
    </row>
    <row r="23" spans="1:13" ht="18" customHeight="1">
      <c r="A23" s="97">
        <v>19</v>
      </c>
      <c r="B23" s="98">
        <f>'1月'!AD21</f>
        <v>-1.6</v>
      </c>
      <c r="C23" s="99">
        <f>'2月'!AD21</f>
        <v>-1.8</v>
      </c>
      <c r="D23" s="99">
        <f>'3月'!AD21</f>
        <v>7.3</v>
      </c>
      <c r="E23" s="99">
        <f>'4月'!AD21</f>
        <v>7.7</v>
      </c>
      <c r="F23" s="99">
        <f>'5月'!AD21</f>
        <v>14.6</v>
      </c>
      <c r="G23" s="99">
        <f>'6月'!AD21</f>
        <v>18.1</v>
      </c>
      <c r="H23" s="99">
        <f>'7月'!AD21</f>
        <v>23.9</v>
      </c>
      <c r="I23" s="99">
        <f>'8月'!AD21</f>
        <v>24.6</v>
      </c>
      <c r="J23" s="99">
        <f>'9月'!AD21</f>
        <v>17.2</v>
      </c>
      <c r="K23" s="99">
        <f>'10月'!AD21</f>
        <v>10.9</v>
      </c>
      <c r="L23" s="99">
        <f>'11月'!AD21</f>
        <v>9.8</v>
      </c>
      <c r="M23" s="100">
        <f>'12月'!AD21</f>
        <v>-1.6</v>
      </c>
    </row>
    <row r="24" spans="1:13" ht="18" customHeight="1">
      <c r="A24" s="101">
        <v>20</v>
      </c>
      <c r="B24" s="102">
        <f>'1月'!AD22</f>
        <v>-3.6</v>
      </c>
      <c r="C24" s="103">
        <f>'2月'!AD22</f>
        <v>1.3</v>
      </c>
      <c r="D24" s="103">
        <f>'3月'!AD22</f>
        <v>8.7</v>
      </c>
      <c r="E24" s="103">
        <f>'4月'!AD22</f>
        <v>9.3</v>
      </c>
      <c r="F24" s="103">
        <f>'5月'!AD22</f>
        <v>15</v>
      </c>
      <c r="G24" s="103">
        <f>'6月'!AD22</f>
        <v>17.6</v>
      </c>
      <c r="H24" s="103">
        <f>'7月'!AD22</f>
        <v>23.4</v>
      </c>
      <c r="I24" s="103">
        <f>'8月'!AD22</f>
        <v>23.7</v>
      </c>
      <c r="J24" s="103">
        <f>'9月'!AD22</f>
        <v>15.7</v>
      </c>
      <c r="K24" s="103">
        <f>'10月'!AD22</f>
        <v>11.8</v>
      </c>
      <c r="L24" s="103">
        <f>'11月'!AD22</f>
        <v>9</v>
      </c>
      <c r="M24" s="104">
        <f>'12月'!AD22</f>
        <v>1.7</v>
      </c>
    </row>
    <row r="25" spans="1:13" ht="18" customHeight="1">
      <c r="A25" s="93">
        <v>21</v>
      </c>
      <c r="B25" s="94">
        <f>'1月'!AD23</f>
        <v>-0.8</v>
      </c>
      <c r="C25" s="95">
        <f>'2月'!AD23</f>
        <v>5.4</v>
      </c>
      <c r="D25" s="95">
        <f>'3月'!AD23</f>
        <v>10.1</v>
      </c>
      <c r="E25" s="95">
        <f>'4月'!AD23</f>
        <v>9.6</v>
      </c>
      <c r="F25" s="95">
        <f>'5月'!AD23</f>
        <v>16.2</v>
      </c>
      <c r="G25" s="95">
        <f>'6月'!AD23</f>
        <v>16.6</v>
      </c>
      <c r="H25" s="95">
        <f>'7月'!AD23</f>
        <v>22.8</v>
      </c>
      <c r="I25" s="95">
        <f>'8月'!AD23</f>
        <v>23.6</v>
      </c>
      <c r="J25" s="95">
        <f>'9月'!AD23</f>
        <v>17.8</v>
      </c>
      <c r="K25" s="95">
        <f>'10月'!AD23</f>
        <v>8.1</v>
      </c>
      <c r="L25" s="95">
        <f>'11月'!AD23</f>
        <v>9.2</v>
      </c>
      <c r="M25" s="96">
        <f>'12月'!AD23</f>
        <v>5.2</v>
      </c>
    </row>
    <row r="26" spans="1:13" ht="18" customHeight="1">
      <c r="A26" s="97">
        <v>22</v>
      </c>
      <c r="B26" s="98">
        <f>'1月'!AD24</f>
        <v>3.4</v>
      </c>
      <c r="C26" s="99">
        <f>'2月'!AD24</f>
        <v>7.9</v>
      </c>
      <c r="D26" s="99">
        <f>'3月'!AD24</f>
        <v>4.5</v>
      </c>
      <c r="E26" s="99">
        <f>'4月'!AD24</f>
        <v>7.5</v>
      </c>
      <c r="F26" s="99">
        <f>'5月'!AD24</f>
        <v>15.1</v>
      </c>
      <c r="G26" s="99">
        <f>'6月'!AD24</f>
        <v>17.5</v>
      </c>
      <c r="H26" s="99">
        <f>'7月'!AD24</f>
        <v>22.5</v>
      </c>
      <c r="I26" s="99">
        <f>'8月'!AD24</f>
        <v>24</v>
      </c>
      <c r="J26" s="99">
        <f>'9月'!AD24</f>
        <v>18.9</v>
      </c>
      <c r="K26" s="99">
        <f>'10月'!AD24</f>
        <v>10.7</v>
      </c>
      <c r="L26" s="99">
        <f>'11月'!AD24</f>
        <v>11.9</v>
      </c>
      <c r="M26" s="100">
        <f>'12月'!AD24</f>
        <v>1</v>
      </c>
    </row>
    <row r="27" spans="1:13" ht="18" customHeight="1">
      <c r="A27" s="97">
        <v>23</v>
      </c>
      <c r="B27" s="98">
        <f>'1月'!AD25</f>
        <v>3.1</v>
      </c>
      <c r="C27" s="99">
        <f>'2月'!AD25</f>
        <v>2.9</v>
      </c>
      <c r="D27" s="99">
        <f>'3月'!AD25</f>
        <v>2.5</v>
      </c>
      <c r="E27" s="99">
        <f>'4月'!AD25</f>
        <v>7.2</v>
      </c>
      <c r="F27" s="99">
        <f>'5月'!AD25</f>
        <v>14.9</v>
      </c>
      <c r="G27" s="99">
        <f>'6月'!AD25</f>
        <v>19</v>
      </c>
      <c r="H27" s="99">
        <f>'7月'!AD25</f>
        <v>23.9</v>
      </c>
      <c r="I27" s="99">
        <f>'8月'!AD25</f>
        <v>22.6</v>
      </c>
      <c r="J27" s="99">
        <f>'9月'!AD25</f>
        <v>20.5</v>
      </c>
      <c r="K27" s="99">
        <f>'10月'!AD25</f>
        <v>7.3</v>
      </c>
      <c r="L27" s="99">
        <f>'11月'!AD25</f>
        <v>7.2</v>
      </c>
      <c r="M27" s="100">
        <f>'12月'!AD25</f>
        <v>-0.2</v>
      </c>
    </row>
    <row r="28" spans="1:13" ht="18" customHeight="1">
      <c r="A28" s="97">
        <v>24</v>
      </c>
      <c r="B28" s="98">
        <f>'1月'!AD26</f>
        <v>2.7</v>
      </c>
      <c r="C28" s="99">
        <f>'2月'!AD26</f>
        <v>-0.1</v>
      </c>
      <c r="D28" s="99">
        <f>'3月'!AD26</f>
        <v>7.6</v>
      </c>
      <c r="E28" s="99">
        <f>'4月'!AD26</f>
        <v>8.3</v>
      </c>
      <c r="F28" s="99">
        <f>'5月'!AD26</f>
        <v>14.7</v>
      </c>
      <c r="G28" s="99">
        <f>'6月'!AD26</f>
        <v>18.4</v>
      </c>
      <c r="H28" s="99">
        <f>'7月'!AD26</f>
        <v>23.4</v>
      </c>
      <c r="I28" s="99">
        <f>'8月'!AD26</f>
        <v>22.3</v>
      </c>
      <c r="J28" s="99">
        <f>'9月'!AD26</f>
        <v>18.9</v>
      </c>
      <c r="K28" s="99">
        <f>'10月'!AD26</f>
        <v>6.9</v>
      </c>
      <c r="L28" s="99">
        <f>'11月'!AD26</f>
        <v>6.5</v>
      </c>
      <c r="M28" s="100">
        <f>'12月'!AD26</f>
        <v>3.8</v>
      </c>
    </row>
    <row r="29" spans="1:13" ht="18" customHeight="1">
      <c r="A29" s="97">
        <v>25</v>
      </c>
      <c r="B29" s="98">
        <f>'1月'!AD27</f>
        <v>3.7</v>
      </c>
      <c r="C29" s="99">
        <f>'2月'!AD27</f>
        <v>-1.5</v>
      </c>
      <c r="D29" s="99">
        <f>'3月'!AD27</f>
        <v>10.3</v>
      </c>
      <c r="E29" s="99">
        <f>'4月'!AD27</f>
        <v>7.2</v>
      </c>
      <c r="F29" s="99">
        <f>'5月'!AD27</f>
        <v>15.2</v>
      </c>
      <c r="G29" s="99">
        <f>'6月'!AD27</f>
        <v>18.4</v>
      </c>
      <c r="H29" s="99">
        <f>'7月'!AD27</f>
        <v>23</v>
      </c>
      <c r="I29" s="99">
        <f>'8月'!AD27</f>
        <v>24.2</v>
      </c>
      <c r="J29" s="99">
        <f>'9月'!AD27</f>
        <v>18.4</v>
      </c>
      <c r="K29" s="99">
        <f>'10月'!AD27</f>
        <v>10</v>
      </c>
      <c r="L29" s="99">
        <f>'11月'!AD27</f>
        <v>7.9</v>
      </c>
      <c r="M29" s="100">
        <f>'12月'!AD27</f>
        <v>1.2</v>
      </c>
    </row>
    <row r="30" spans="1:13" ht="18" customHeight="1">
      <c r="A30" s="97">
        <v>26</v>
      </c>
      <c r="B30" s="98">
        <f>'1月'!AD28</f>
        <v>3.1</v>
      </c>
      <c r="C30" s="99">
        <f>'2月'!AD28</f>
        <v>4.2</v>
      </c>
      <c r="D30" s="99">
        <f>'3月'!AD28</f>
        <v>6.1</v>
      </c>
      <c r="E30" s="99">
        <f>'4月'!AD28</f>
        <v>4.3</v>
      </c>
      <c r="F30" s="99">
        <f>'5月'!AD28</f>
        <v>12.6</v>
      </c>
      <c r="G30" s="99">
        <f>'6月'!AD28</f>
        <v>19.5</v>
      </c>
      <c r="H30" s="99">
        <f>'7月'!AD28</f>
        <v>22</v>
      </c>
      <c r="I30" s="99">
        <f>'8月'!AD28</f>
        <v>25</v>
      </c>
      <c r="J30" s="99">
        <f>'9月'!AD28</f>
        <v>18.5</v>
      </c>
      <c r="K30" s="99">
        <f>'10月'!AD28</f>
        <v>11.3</v>
      </c>
      <c r="L30" s="99">
        <f>'11月'!AD28</f>
        <v>6.1</v>
      </c>
      <c r="M30" s="100">
        <f>'12月'!AD28</f>
        <v>-0.9</v>
      </c>
    </row>
    <row r="31" spans="1:13" ht="18" customHeight="1">
      <c r="A31" s="97">
        <v>27</v>
      </c>
      <c r="B31" s="98">
        <f>'1月'!AD29</f>
        <v>4.5</v>
      </c>
      <c r="C31" s="99">
        <f>'2月'!AD29</f>
        <v>-0.3</v>
      </c>
      <c r="D31" s="99">
        <f>'3月'!AD29</f>
        <v>4.6</v>
      </c>
      <c r="E31" s="99">
        <f>'4月'!AD29</f>
        <v>3.9</v>
      </c>
      <c r="F31" s="99">
        <f>'5月'!AD29</f>
        <v>14.7</v>
      </c>
      <c r="G31" s="99">
        <f>'6月'!AD29</f>
        <v>20.3</v>
      </c>
      <c r="H31" s="99">
        <f>'7月'!AD29</f>
        <v>22.4</v>
      </c>
      <c r="I31" s="99">
        <f>'8月'!AD29</f>
        <v>25.1</v>
      </c>
      <c r="J31" s="99">
        <f>'9月'!AD29</f>
        <v>18.6</v>
      </c>
      <c r="K31" s="99">
        <f>'10月'!AD29</f>
        <v>10.5</v>
      </c>
      <c r="L31" s="99">
        <f>'11月'!AD29</f>
        <v>4.1</v>
      </c>
      <c r="M31" s="100">
        <f>'12月'!AD29</f>
        <v>-1.3</v>
      </c>
    </row>
    <row r="32" spans="1:13" ht="18" customHeight="1">
      <c r="A32" s="97">
        <v>28</v>
      </c>
      <c r="B32" s="98">
        <f>'1月'!AD30</f>
        <v>1.2</v>
      </c>
      <c r="C32" s="99">
        <f>'2月'!AD30</f>
        <v>-1.7</v>
      </c>
      <c r="D32" s="99">
        <f>'3月'!AD30</f>
        <v>12.9</v>
      </c>
      <c r="E32" s="99">
        <f>'4月'!AD30</f>
        <v>10</v>
      </c>
      <c r="F32" s="99">
        <f>'5月'!AD30</f>
        <v>14</v>
      </c>
      <c r="G32" s="99">
        <f>'6月'!AD30</f>
        <v>19.2</v>
      </c>
      <c r="H32" s="99">
        <f>'7月'!AD30</f>
        <v>21.2</v>
      </c>
      <c r="I32" s="99">
        <f>'8月'!AD30</f>
        <v>24.2</v>
      </c>
      <c r="J32" s="99">
        <f>'9月'!AD30</f>
        <v>18.1</v>
      </c>
      <c r="K32" s="99">
        <f>'10月'!AD30</f>
        <v>13</v>
      </c>
      <c r="L32" s="99">
        <f>'11月'!AD30</f>
        <v>3.2</v>
      </c>
      <c r="M32" s="100">
        <f>'12月'!AD30</f>
        <v>-1</v>
      </c>
    </row>
    <row r="33" spans="1:13" ht="18" customHeight="1">
      <c r="A33" s="97">
        <v>29</v>
      </c>
      <c r="B33" s="98">
        <f>'1月'!AD31</f>
        <v>0</v>
      </c>
      <c r="C33" s="99"/>
      <c r="D33" s="99">
        <f>'3月'!AD31</f>
        <v>13.6</v>
      </c>
      <c r="E33" s="99">
        <f>'4月'!AD31</f>
        <v>14.6</v>
      </c>
      <c r="F33" s="99">
        <f>'5月'!AD31</f>
        <v>16.2</v>
      </c>
      <c r="G33" s="99">
        <f>'6月'!AD31</f>
        <v>19.1</v>
      </c>
      <c r="H33" s="99">
        <f>'7月'!AD31</f>
        <v>22.7</v>
      </c>
      <c r="I33" s="99">
        <f>'8月'!AD31</f>
        <v>22.9</v>
      </c>
      <c r="J33" s="99">
        <f>'9月'!AD31</f>
        <v>17.6</v>
      </c>
      <c r="K33" s="99">
        <f>'10月'!AD31</f>
        <v>9.3</v>
      </c>
      <c r="L33" s="99">
        <f>'11月'!AD31</f>
        <v>2.7</v>
      </c>
      <c r="M33" s="100">
        <f>'12月'!AD31</f>
        <v>-0.2</v>
      </c>
    </row>
    <row r="34" spans="1:13" ht="18" customHeight="1">
      <c r="A34" s="97">
        <v>30</v>
      </c>
      <c r="B34" s="98">
        <f>'1月'!AD32</f>
        <v>-1.3</v>
      </c>
      <c r="C34" s="99"/>
      <c r="D34" s="99">
        <f>'3月'!AD32</f>
        <v>12.4</v>
      </c>
      <c r="E34" s="99">
        <f>'4月'!AD32</f>
        <v>12.1</v>
      </c>
      <c r="F34" s="99">
        <f>'5月'!AD32</f>
        <v>14.3</v>
      </c>
      <c r="G34" s="99">
        <f>'6月'!AD32</f>
        <v>18.2</v>
      </c>
      <c r="H34" s="99">
        <f>'7月'!AD32</f>
        <v>23.4</v>
      </c>
      <c r="I34" s="99">
        <f>'8月'!AD32</f>
        <v>22.6</v>
      </c>
      <c r="J34" s="99">
        <f>'9月'!AD32</f>
        <v>19.2</v>
      </c>
      <c r="K34" s="99">
        <f>'10月'!AD32</f>
        <v>8.7</v>
      </c>
      <c r="L34" s="99">
        <f>'11月'!AD32</f>
        <v>4.7</v>
      </c>
      <c r="M34" s="100">
        <f>'12月'!AD32</f>
        <v>3</v>
      </c>
    </row>
    <row r="35" spans="1:13" ht="18" customHeight="1">
      <c r="A35" s="105">
        <v>31</v>
      </c>
      <c r="B35" s="102">
        <f>'1月'!AD33</f>
        <v>-0.2</v>
      </c>
      <c r="C35" s="103"/>
      <c r="D35" s="103">
        <f>'3月'!AD33</f>
        <v>9.9</v>
      </c>
      <c r="E35" s="103"/>
      <c r="F35" s="103">
        <f>'5月'!AD33</f>
        <v>12.9</v>
      </c>
      <c r="G35" s="103"/>
      <c r="H35" s="103">
        <f>'7月'!AD33</f>
        <v>22.6</v>
      </c>
      <c r="I35" s="103">
        <f>'8月'!AD33</f>
        <v>22.3</v>
      </c>
      <c r="J35" s="103"/>
      <c r="K35" s="103">
        <f>'10月'!AD33</f>
        <v>10.9</v>
      </c>
      <c r="L35" s="103"/>
      <c r="M35" s="104">
        <f>'12月'!AD33</f>
        <v>-1.9</v>
      </c>
    </row>
    <row r="36" spans="1:13" ht="18" customHeight="1">
      <c r="A36" s="195" t="s">
        <v>9</v>
      </c>
      <c r="B36" s="145">
        <f>AVERAGE(B5:B35)</f>
        <v>0.4741935483870969</v>
      </c>
      <c r="C36" s="146">
        <f aca="true" t="shared" si="0" ref="C36:M36">AVERAGE(C5:C35)</f>
        <v>1.8249999999999997</v>
      </c>
      <c r="D36" s="146">
        <f t="shared" si="0"/>
        <v>6.2709677419354835</v>
      </c>
      <c r="E36" s="146">
        <f t="shared" si="0"/>
        <v>8.326666666666666</v>
      </c>
      <c r="F36" s="146">
        <f t="shared" si="0"/>
        <v>13.754838709677419</v>
      </c>
      <c r="G36" s="146">
        <f t="shared" si="0"/>
        <v>18.173333333333332</v>
      </c>
      <c r="H36" s="146">
        <f t="shared" si="0"/>
        <v>21.69354838709678</v>
      </c>
      <c r="I36" s="146">
        <f t="shared" si="0"/>
        <v>23.090322580645164</v>
      </c>
      <c r="J36" s="146">
        <f t="shared" si="0"/>
        <v>18.749999999999996</v>
      </c>
      <c r="K36" s="146">
        <f t="shared" si="0"/>
        <v>13.841935483870968</v>
      </c>
      <c r="L36" s="146">
        <f t="shared" si="0"/>
        <v>8.99</v>
      </c>
      <c r="M36" s="147">
        <f t="shared" si="0"/>
        <v>3.2258064516129044</v>
      </c>
    </row>
    <row r="37" spans="1:13" ht="18" customHeight="1">
      <c r="A37" s="196" t="s">
        <v>49</v>
      </c>
      <c r="B37" s="192">
        <f>MIN(B5:B35)</f>
        <v>-3.6</v>
      </c>
      <c r="C37" s="193">
        <f aca="true" t="shared" si="1" ref="C37:M37">MIN(C5:C35)</f>
        <v>-1.9</v>
      </c>
      <c r="D37" s="193">
        <f t="shared" si="1"/>
        <v>0.6</v>
      </c>
      <c r="E37" s="193">
        <f t="shared" si="1"/>
        <v>2.3</v>
      </c>
      <c r="F37" s="193">
        <f t="shared" si="1"/>
        <v>6.4</v>
      </c>
      <c r="G37" s="193">
        <f t="shared" si="1"/>
        <v>14.5</v>
      </c>
      <c r="H37" s="193">
        <f t="shared" si="1"/>
        <v>18.5</v>
      </c>
      <c r="I37" s="193">
        <f t="shared" si="1"/>
        <v>18.4</v>
      </c>
      <c r="J37" s="193">
        <f t="shared" si="1"/>
        <v>15.7</v>
      </c>
      <c r="K37" s="193">
        <f t="shared" si="1"/>
        <v>6.9</v>
      </c>
      <c r="L37" s="193">
        <f t="shared" si="1"/>
        <v>2.7</v>
      </c>
      <c r="M37" s="194">
        <f t="shared" si="1"/>
        <v>-1.9</v>
      </c>
    </row>
    <row r="38" spans="1:13" ht="18" customHeight="1">
      <c r="A38" s="197" t="s">
        <v>35</v>
      </c>
      <c r="B38" s="94">
        <f>AVERAGE(B5:B14)</f>
        <v>-1.01</v>
      </c>
      <c r="C38" s="95">
        <f aca="true" t="shared" si="2" ref="C38:M38">AVERAGE(C5:C14)</f>
        <v>0.6699999999999999</v>
      </c>
      <c r="D38" s="95">
        <f t="shared" si="2"/>
        <v>4.109999999999999</v>
      </c>
      <c r="E38" s="95">
        <f t="shared" si="2"/>
        <v>8.059999999999999</v>
      </c>
      <c r="F38" s="95">
        <f t="shared" si="2"/>
        <v>11.65</v>
      </c>
      <c r="G38" s="95">
        <f t="shared" si="2"/>
        <v>17.41</v>
      </c>
      <c r="H38" s="95">
        <f t="shared" si="2"/>
        <v>20.22</v>
      </c>
      <c r="I38" s="95">
        <f t="shared" si="2"/>
        <v>24.410000000000004</v>
      </c>
      <c r="J38" s="95">
        <f t="shared" si="2"/>
        <v>18.58</v>
      </c>
      <c r="K38" s="95">
        <f t="shared" si="2"/>
        <v>18.17</v>
      </c>
      <c r="L38" s="95">
        <f t="shared" si="2"/>
        <v>11.91</v>
      </c>
      <c r="M38" s="96">
        <f t="shared" si="2"/>
        <v>6.540000000000001</v>
      </c>
    </row>
    <row r="39" spans="1:13" ht="18" customHeight="1">
      <c r="A39" s="198" t="s">
        <v>36</v>
      </c>
      <c r="B39" s="98">
        <f>AVERAGE(B15:B24)</f>
        <v>0.54</v>
      </c>
      <c r="C39" s="99">
        <f aca="true" t="shared" si="3" ref="C39:M39">AVERAGE(C15:C24)</f>
        <v>2.76</v>
      </c>
      <c r="D39" s="99">
        <f t="shared" si="3"/>
        <v>5.88</v>
      </c>
      <c r="E39" s="99">
        <f t="shared" si="3"/>
        <v>8.45</v>
      </c>
      <c r="F39" s="99">
        <f t="shared" si="3"/>
        <v>14.910000000000002</v>
      </c>
      <c r="G39" s="99">
        <f t="shared" si="3"/>
        <v>18.49</v>
      </c>
      <c r="H39" s="99">
        <f t="shared" si="3"/>
        <v>22.04</v>
      </c>
      <c r="I39" s="99">
        <f t="shared" si="3"/>
        <v>21.29</v>
      </c>
      <c r="J39" s="99">
        <f t="shared" si="3"/>
        <v>19.02</v>
      </c>
      <c r="K39" s="99">
        <f t="shared" si="3"/>
        <v>14.070000000000002</v>
      </c>
      <c r="L39" s="99">
        <f t="shared" si="3"/>
        <v>8.709999999999999</v>
      </c>
      <c r="M39" s="100">
        <f t="shared" si="3"/>
        <v>2.59</v>
      </c>
    </row>
    <row r="40" spans="1:13" ht="18" customHeight="1">
      <c r="A40" s="199" t="s">
        <v>37</v>
      </c>
      <c r="B40" s="102">
        <f>AVERAGE(B25:B35)</f>
        <v>1.7636363636363632</v>
      </c>
      <c r="C40" s="103">
        <f aca="true" t="shared" si="4" ref="C40:M40">AVERAGE(C25:C35)</f>
        <v>2.0999999999999996</v>
      </c>
      <c r="D40" s="103">
        <f t="shared" si="4"/>
        <v>8.590909090909092</v>
      </c>
      <c r="E40" s="103">
        <f t="shared" si="4"/>
        <v>8.469999999999999</v>
      </c>
      <c r="F40" s="103">
        <f t="shared" si="4"/>
        <v>14.618181818181819</v>
      </c>
      <c r="G40" s="103">
        <f t="shared" si="4"/>
        <v>18.619999999999997</v>
      </c>
      <c r="H40" s="103">
        <f t="shared" si="4"/>
        <v>22.718181818181815</v>
      </c>
      <c r="I40" s="103">
        <f t="shared" si="4"/>
        <v>23.527272727272724</v>
      </c>
      <c r="J40" s="103">
        <f t="shared" si="4"/>
        <v>18.65</v>
      </c>
      <c r="K40" s="103">
        <f t="shared" si="4"/>
        <v>9.700000000000001</v>
      </c>
      <c r="L40" s="103">
        <f t="shared" si="4"/>
        <v>6.3500000000000005</v>
      </c>
      <c r="M40" s="104">
        <f t="shared" si="4"/>
        <v>0.7909090909090907</v>
      </c>
    </row>
    <row r="41" spans="1:13" ht="18" customHeight="1">
      <c r="A41" s="200" t="s">
        <v>40</v>
      </c>
      <c r="B41" s="106">
        <f>DCOUNTA($A3:$M35,2,B44:B45)</f>
        <v>12</v>
      </c>
      <c r="C41" s="107">
        <f>DCOUNTA($A3:$M35,3,C44:C45)</f>
        <v>11</v>
      </c>
      <c r="D41" s="107">
        <f>DCOUNTA($A3:$M35,4,D44:D45)</f>
        <v>0</v>
      </c>
      <c r="E41" s="107">
        <f>DCOUNTA($A3:$M35,5,E44:E45)</f>
        <v>0</v>
      </c>
      <c r="F41" s="107">
        <f>DCOUNTA($A3:$M35,6,F44:F45)</f>
        <v>0</v>
      </c>
      <c r="G41" s="107">
        <f>DCOUNTA($A3:$M35,7,G44:G45)</f>
        <v>0</v>
      </c>
      <c r="H41" s="107">
        <f>DCOUNTA($A3:$M35,8,H44:H45)</f>
        <v>0</v>
      </c>
      <c r="I41" s="107">
        <f>DCOUNTA($A3:$M35,9,I44:I45)</f>
        <v>0</v>
      </c>
      <c r="J41" s="107">
        <f>DCOUNTA($A3:$M35,10,J44:J45)</f>
        <v>0</v>
      </c>
      <c r="K41" s="107">
        <f>DCOUNTA($A3:$M35,11,K44:K45)</f>
        <v>0</v>
      </c>
      <c r="L41" s="107">
        <f>DCOUNTA($A3:$M35,12,L44:L45)</f>
        <v>0</v>
      </c>
      <c r="M41" s="108">
        <f>DCOUNTA($A3:$M35,13,M44:M45)</f>
        <v>8</v>
      </c>
    </row>
    <row r="42" spans="1:13" ht="18" customHeight="1">
      <c r="A42" s="199" t="s">
        <v>41</v>
      </c>
      <c r="B42" s="109">
        <f>DCOUNTA($A3:$M35,2,B47:B48)</f>
        <v>0</v>
      </c>
      <c r="C42" s="110">
        <f>DCOUNTA($A3:$M35,3,C47:C48)</f>
        <v>0</v>
      </c>
      <c r="D42" s="110">
        <f>DCOUNTA($A3:$M35,4,D47:D48)</f>
        <v>0</v>
      </c>
      <c r="E42" s="110">
        <f>DCOUNTA($A3:$M35,5,E47:E48)</f>
        <v>0</v>
      </c>
      <c r="F42" s="110">
        <f>DCOUNTA($A3:$M35,6,F47:F48)</f>
        <v>0</v>
      </c>
      <c r="G42" s="110">
        <f>DCOUNTA($A3:$M35,7,G47:G48)</f>
        <v>0</v>
      </c>
      <c r="H42" s="110">
        <f>DCOUNTA($A3:$M35,8,H47:H48)</f>
        <v>0</v>
      </c>
      <c r="I42" s="110">
        <f>DCOUNTA($A3:$M35,9,I47:I48)</f>
        <v>6</v>
      </c>
      <c r="J42" s="110">
        <f>DCOUNTA($A3:$M35,10,J47:J48)</f>
        <v>0</v>
      </c>
      <c r="K42" s="110">
        <f>DCOUNTA($A3:$M35,11,K47:K48)</f>
        <v>0</v>
      </c>
      <c r="L42" s="110">
        <f>DCOUNTA($A3:$M35,12,L47:L48)</f>
        <v>0</v>
      </c>
      <c r="M42" s="111">
        <f>DCOUNTA($A3:$M35,13,M47:M48)</f>
        <v>0</v>
      </c>
    </row>
    <row r="43" spans="1:13" ht="18" customHeight="1">
      <c r="A43" s="201" t="s">
        <v>38</v>
      </c>
      <c r="B43" s="148">
        <v>0.16870967741935486</v>
      </c>
      <c r="C43" s="149">
        <v>0.24068185550082108</v>
      </c>
      <c r="D43" s="149">
        <v>2.8029032258064515</v>
      </c>
      <c r="E43" s="149">
        <v>7.694666666666669</v>
      </c>
      <c r="F43" s="149">
        <v>12.23741935483871</v>
      </c>
      <c r="G43" s="149">
        <v>16.169444444444444</v>
      </c>
      <c r="H43" s="149">
        <v>20.156451612903222</v>
      </c>
      <c r="I43" s="149">
        <v>22.11247311827957</v>
      </c>
      <c r="J43" s="149">
        <v>18.896555555555558</v>
      </c>
      <c r="K43" s="149">
        <v>13.201397849462369</v>
      </c>
      <c r="L43" s="149">
        <v>7.6561111111111115</v>
      </c>
      <c r="M43" s="150">
        <v>2.843548387096774</v>
      </c>
    </row>
    <row r="44" spans="1:13" ht="12">
      <c r="A44" s="79" t="s">
        <v>43</v>
      </c>
      <c r="B44" s="112" t="s">
        <v>22</v>
      </c>
      <c r="C44" s="112" t="s">
        <v>23</v>
      </c>
      <c r="D44" s="112" t="s">
        <v>24</v>
      </c>
      <c r="E44" s="112" t="s">
        <v>25</v>
      </c>
      <c r="F44" s="112" t="s">
        <v>26</v>
      </c>
      <c r="G44" s="112" t="s">
        <v>27</v>
      </c>
      <c r="H44" s="112" t="s">
        <v>28</v>
      </c>
      <c r="I44" s="112" t="s">
        <v>29</v>
      </c>
      <c r="J44" s="112" t="s">
        <v>30</v>
      </c>
      <c r="K44" s="112" t="s">
        <v>31</v>
      </c>
      <c r="L44" s="112" t="s">
        <v>32</v>
      </c>
      <c r="M44" s="112" t="s">
        <v>33</v>
      </c>
    </row>
    <row r="45" spans="2:13" ht="12">
      <c r="B45" s="80" t="s">
        <v>51</v>
      </c>
      <c r="C45" s="80" t="s">
        <v>50</v>
      </c>
      <c r="D45" s="80" t="s">
        <v>50</v>
      </c>
      <c r="E45" s="80" t="s">
        <v>50</v>
      </c>
      <c r="F45" s="80" t="s">
        <v>50</v>
      </c>
      <c r="G45" s="80" t="s">
        <v>50</v>
      </c>
      <c r="H45" s="80" t="s">
        <v>50</v>
      </c>
      <c r="I45" s="80" t="s">
        <v>50</v>
      </c>
      <c r="J45" s="80" t="s">
        <v>50</v>
      </c>
      <c r="K45" s="80" t="s">
        <v>50</v>
      </c>
      <c r="L45" s="80" t="s">
        <v>50</v>
      </c>
      <c r="M45" s="80" t="s">
        <v>50</v>
      </c>
    </row>
    <row r="47" spans="1:13" ht="12">
      <c r="A47" s="79" t="s">
        <v>44</v>
      </c>
      <c r="B47" s="112" t="s">
        <v>22</v>
      </c>
      <c r="C47" s="112" t="s">
        <v>23</v>
      </c>
      <c r="D47" s="112" t="s">
        <v>24</v>
      </c>
      <c r="E47" s="112" t="s">
        <v>25</v>
      </c>
      <c r="F47" s="112" t="s">
        <v>26</v>
      </c>
      <c r="G47" s="112" t="s">
        <v>27</v>
      </c>
      <c r="H47" s="112" t="s">
        <v>28</v>
      </c>
      <c r="I47" s="112" t="s">
        <v>29</v>
      </c>
      <c r="J47" s="112" t="s">
        <v>30</v>
      </c>
      <c r="K47" s="112" t="s">
        <v>31</v>
      </c>
      <c r="L47" s="112" t="s">
        <v>32</v>
      </c>
      <c r="M47" s="112" t="s">
        <v>33</v>
      </c>
    </row>
    <row r="48" spans="2:13" ht="12">
      <c r="B48" s="80" t="s">
        <v>53</v>
      </c>
      <c r="C48" s="80" t="s">
        <v>52</v>
      </c>
      <c r="D48" s="80" t="s">
        <v>52</v>
      </c>
      <c r="E48" s="80" t="s">
        <v>52</v>
      </c>
      <c r="F48" s="80" t="s">
        <v>52</v>
      </c>
      <c r="G48" s="80" t="s">
        <v>52</v>
      </c>
      <c r="H48" s="80" t="s">
        <v>52</v>
      </c>
      <c r="I48" s="80" t="s">
        <v>52</v>
      </c>
      <c r="J48" s="80" t="s">
        <v>52</v>
      </c>
      <c r="K48" s="80" t="s">
        <v>52</v>
      </c>
      <c r="L48" s="80" t="s">
        <v>52</v>
      </c>
      <c r="M48" s="80" t="s">
        <v>52</v>
      </c>
    </row>
    <row r="58" ht="12">
      <c r="A58" s="79" t="s">
        <v>46</v>
      </c>
    </row>
  </sheetData>
  <sheetProtection/>
  <printOptions horizontalCentered="1"/>
  <pageMargins left="0.5905511811023623" right="0.5905511811023623" top="0.7874015748031497" bottom="0.5905511811023623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&amp;C&amp;"Times New Roman,標準"&amp;9- 10 -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E48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3.75390625" style="0" hidden="1" customWidth="1"/>
    <col min="30" max="31" width="6.25390625" style="0" customWidth="1"/>
    <col min="32" max="32" width="2.75390625" style="0" customWidth="1"/>
  </cols>
  <sheetData>
    <row r="1" spans="2:30" ht="18" customHeight="1">
      <c r="B1" s="166" t="s">
        <v>0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Z1" s="178">
        <f>'1月'!Z1</f>
        <v>2021</v>
      </c>
      <c r="AA1" t="s">
        <v>1</v>
      </c>
      <c r="AB1" s="179">
        <v>2</v>
      </c>
      <c r="AC1" s="165"/>
      <c r="AD1" t="s">
        <v>2</v>
      </c>
    </row>
    <row r="2" spans="1:31" ht="12" customHeight="1">
      <c r="A2" s="174" t="s">
        <v>3</v>
      </c>
      <c r="B2" s="175">
        <v>1</v>
      </c>
      <c r="C2" s="175">
        <v>2</v>
      </c>
      <c r="D2" s="175">
        <v>3</v>
      </c>
      <c r="E2" s="175">
        <v>4</v>
      </c>
      <c r="F2" s="175">
        <v>5</v>
      </c>
      <c r="G2" s="175">
        <v>6</v>
      </c>
      <c r="H2" s="175">
        <v>7</v>
      </c>
      <c r="I2" s="175">
        <v>8</v>
      </c>
      <c r="J2" s="175">
        <v>9</v>
      </c>
      <c r="K2" s="175">
        <v>10</v>
      </c>
      <c r="L2" s="175">
        <v>11</v>
      </c>
      <c r="M2" s="175">
        <v>12</v>
      </c>
      <c r="N2" s="175">
        <v>13</v>
      </c>
      <c r="O2" s="175">
        <v>14</v>
      </c>
      <c r="P2" s="175">
        <v>15</v>
      </c>
      <c r="Q2" s="175">
        <v>16</v>
      </c>
      <c r="R2" s="175">
        <v>17</v>
      </c>
      <c r="S2" s="175">
        <v>18</v>
      </c>
      <c r="T2" s="175">
        <v>19</v>
      </c>
      <c r="U2" s="175">
        <v>20</v>
      </c>
      <c r="V2" s="175">
        <v>21</v>
      </c>
      <c r="W2" s="175">
        <v>22</v>
      </c>
      <c r="X2" s="175">
        <v>23</v>
      </c>
      <c r="Y2" s="175">
        <v>24</v>
      </c>
      <c r="Z2" s="180" t="s">
        <v>4</v>
      </c>
      <c r="AA2" s="180" t="s">
        <v>5</v>
      </c>
      <c r="AB2" s="174" t="s">
        <v>6</v>
      </c>
      <c r="AC2" s="180" t="s">
        <v>3</v>
      </c>
      <c r="AD2" s="180" t="s">
        <v>7</v>
      </c>
      <c r="AE2" s="174" t="s">
        <v>8</v>
      </c>
    </row>
    <row r="3" spans="1:31" ht="11.25" customHeight="1">
      <c r="A3" s="168">
        <v>1</v>
      </c>
      <c r="B3" s="205">
        <v>0.3</v>
      </c>
      <c r="C3" s="205">
        <v>0.2</v>
      </c>
      <c r="D3" s="205">
        <v>-0.4</v>
      </c>
      <c r="E3" s="205">
        <v>-0.2</v>
      </c>
      <c r="F3" s="205">
        <v>1.2</v>
      </c>
      <c r="G3" s="205">
        <v>2.4</v>
      </c>
      <c r="H3" s="205">
        <v>2.6</v>
      </c>
      <c r="I3" s="205">
        <v>3.8</v>
      </c>
      <c r="J3" s="205">
        <v>5.5</v>
      </c>
      <c r="K3" s="205">
        <v>6.3</v>
      </c>
      <c r="L3" s="205">
        <v>7.3</v>
      </c>
      <c r="M3" s="205">
        <v>8.2</v>
      </c>
      <c r="N3" s="205">
        <v>8.6</v>
      </c>
      <c r="O3" s="205">
        <v>9.1</v>
      </c>
      <c r="P3" s="205">
        <v>9.4</v>
      </c>
      <c r="Q3" s="205">
        <v>9.9</v>
      </c>
      <c r="R3" s="205">
        <v>9.6</v>
      </c>
      <c r="S3" s="205">
        <v>9</v>
      </c>
      <c r="T3" s="205">
        <v>8.6</v>
      </c>
      <c r="U3" s="205">
        <v>8.4</v>
      </c>
      <c r="V3" s="205">
        <v>8.5</v>
      </c>
      <c r="W3" s="205">
        <v>8.9</v>
      </c>
      <c r="X3" s="205">
        <v>9.4</v>
      </c>
      <c r="Y3" s="205">
        <v>10.3</v>
      </c>
      <c r="Z3" s="167">
        <f aca="true" t="shared" si="0" ref="Z3:Z30">AVERAGE(B3:Y3)</f>
        <v>6.1208333333333345</v>
      </c>
      <c r="AA3" s="209">
        <v>10.4</v>
      </c>
      <c r="AB3" s="210" t="s">
        <v>122</v>
      </c>
      <c r="AC3" s="1">
        <v>1</v>
      </c>
      <c r="AD3" s="209">
        <v>-0.5</v>
      </c>
      <c r="AE3" s="212" t="s">
        <v>143</v>
      </c>
    </row>
    <row r="4" spans="1:31" ht="11.25" customHeight="1">
      <c r="A4" s="168">
        <v>2</v>
      </c>
      <c r="B4" s="205">
        <v>10.8</v>
      </c>
      <c r="C4" s="205">
        <v>11.2</v>
      </c>
      <c r="D4" s="205">
        <v>11.2</v>
      </c>
      <c r="E4" s="205">
        <v>11.7</v>
      </c>
      <c r="F4" s="205">
        <v>10.5</v>
      </c>
      <c r="G4" s="205">
        <v>9.4</v>
      </c>
      <c r="H4" s="205">
        <v>9.3</v>
      </c>
      <c r="I4" s="205">
        <v>9.8</v>
      </c>
      <c r="J4" s="205">
        <v>9.1</v>
      </c>
      <c r="K4" s="205">
        <v>10</v>
      </c>
      <c r="L4" s="205">
        <v>13.5</v>
      </c>
      <c r="M4" s="205">
        <v>15.4</v>
      </c>
      <c r="N4" s="205">
        <v>15.6</v>
      </c>
      <c r="O4" s="205">
        <v>16.2</v>
      </c>
      <c r="P4" s="205">
        <v>14.9</v>
      </c>
      <c r="Q4" s="205">
        <v>9.1</v>
      </c>
      <c r="R4" s="205">
        <v>6</v>
      </c>
      <c r="S4" s="206">
        <v>4.9</v>
      </c>
      <c r="T4" s="205">
        <v>4.4</v>
      </c>
      <c r="U4" s="205">
        <v>4.1</v>
      </c>
      <c r="V4" s="205">
        <v>4</v>
      </c>
      <c r="W4" s="205">
        <v>3.7</v>
      </c>
      <c r="X4" s="205">
        <v>3</v>
      </c>
      <c r="Y4" s="205">
        <v>1.3</v>
      </c>
      <c r="Z4" s="167">
        <f t="shared" si="0"/>
        <v>9.129166666666666</v>
      </c>
      <c r="AA4" s="209">
        <v>17.2</v>
      </c>
      <c r="AB4" s="210" t="s">
        <v>123</v>
      </c>
      <c r="AC4" s="1">
        <v>2</v>
      </c>
      <c r="AD4" s="209">
        <v>1.3</v>
      </c>
      <c r="AE4" s="212" t="s">
        <v>63</v>
      </c>
    </row>
    <row r="5" spans="1:31" ht="11.25" customHeight="1">
      <c r="A5" s="168">
        <v>3</v>
      </c>
      <c r="B5" s="205">
        <v>1.1</v>
      </c>
      <c r="C5" s="205">
        <v>0.6</v>
      </c>
      <c r="D5" s="205">
        <v>-0.2</v>
      </c>
      <c r="E5" s="205">
        <v>-0.4</v>
      </c>
      <c r="F5" s="205">
        <v>2.7</v>
      </c>
      <c r="G5" s="205">
        <v>3.3</v>
      </c>
      <c r="H5" s="205">
        <v>3.3</v>
      </c>
      <c r="I5" s="205">
        <v>5.7</v>
      </c>
      <c r="J5" s="205">
        <v>7.2</v>
      </c>
      <c r="K5" s="205">
        <v>7.8</v>
      </c>
      <c r="L5" s="205">
        <v>8.2</v>
      </c>
      <c r="M5" s="205">
        <v>8.2</v>
      </c>
      <c r="N5" s="205">
        <v>8.4</v>
      </c>
      <c r="O5" s="205">
        <v>8</v>
      </c>
      <c r="P5" s="205">
        <v>7.7</v>
      </c>
      <c r="Q5" s="205">
        <v>7</v>
      </c>
      <c r="R5" s="205">
        <v>5.5</v>
      </c>
      <c r="S5" s="205">
        <v>2.8</v>
      </c>
      <c r="T5" s="205">
        <v>1.6</v>
      </c>
      <c r="U5" s="205">
        <v>3.3</v>
      </c>
      <c r="V5" s="205">
        <v>1.8</v>
      </c>
      <c r="W5" s="205">
        <v>2.3</v>
      </c>
      <c r="X5" s="205">
        <v>2.1</v>
      </c>
      <c r="Y5" s="205">
        <v>2.7</v>
      </c>
      <c r="Z5" s="167">
        <f t="shared" si="0"/>
        <v>4.195833333333332</v>
      </c>
      <c r="AA5" s="209">
        <v>9.4</v>
      </c>
      <c r="AB5" s="210" t="s">
        <v>75</v>
      </c>
      <c r="AC5" s="1">
        <v>3</v>
      </c>
      <c r="AD5" s="209">
        <v>-0.6</v>
      </c>
      <c r="AE5" s="212" t="s">
        <v>144</v>
      </c>
    </row>
    <row r="6" spans="1:31" ht="11.25" customHeight="1">
      <c r="A6" s="168">
        <v>4</v>
      </c>
      <c r="B6" s="205">
        <v>2.4</v>
      </c>
      <c r="C6" s="205">
        <v>3.2</v>
      </c>
      <c r="D6" s="205">
        <v>4.2</v>
      </c>
      <c r="E6" s="205">
        <v>4.3</v>
      </c>
      <c r="F6" s="205">
        <v>2.7</v>
      </c>
      <c r="G6" s="205">
        <v>3.8</v>
      </c>
      <c r="H6" s="205">
        <v>4.2</v>
      </c>
      <c r="I6" s="205">
        <v>5.8</v>
      </c>
      <c r="J6" s="205">
        <v>6.8</v>
      </c>
      <c r="K6" s="205">
        <v>7.5</v>
      </c>
      <c r="L6" s="205">
        <v>8.3</v>
      </c>
      <c r="M6" s="205">
        <v>10.2</v>
      </c>
      <c r="N6" s="205">
        <v>11.1</v>
      </c>
      <c r="O6" s="205">
        <v>12</v>
      </c>
      <c r="P6" s="205">
        <v>12</v>
      </c>
      <c r="Q6" s="205">
        <v>10.3</v>
      </c>
      <c r="R6" s="205">
        <v>7.5</v>
      </c>
      <c r="S6" s="205">
        <v>5.5</v>
      </c>
      <c r="T6" s="205">
        <v>4.2</v>
      </c>
      <c r="U6" s="205">
        <v>3.5</v>
      </c>
      <c r="V6" s="205">
        <v>2.8</v>
      </c>
      <c r="W6" s="205">
        <v>2.4</v>
      </c>
      <c r="X6" s="205">
        <v>2.2</v>
      </c>
      <c r="Y6" s="205">
        <v>1.7</v>
      </c>
      <c r="Z6" s="167">
        <f t="shared" si="0"/>
        <v>5.7749999999999995</v>
      </c>
      <c r="AA6" s="209">
        <v>12.6</v>
      </c>
      <c r="AB6" s="210" t="s">
        <v>124</v>
      </c>
      <c r="AC6" s="1">
        <v>4</v>
      </c>
      <c r="AD6" s="209">
        <v>1.7</v>
      </c>
      <c r="AE6" s="212" t="s">
        <v>63</v>
      </c>
    </row>
    <row r="7" spans="1:31" ht="11.25" customHeight="1">
      <c r="A7" s="168">
        <v>5</v>
      </c>
      <c r="B7" s="205">
        <v>0.8</v>
      </c>
      <c r="C7" s="205">
        <v>-0.6</v>
      </c>
      <c r="D7" s="205">
        <v>1</v>
      </c>
      <c r="E7" s="205">
        <v>1.4</v>
      </c>
      <c r="F7" s="205">
        <v>0.9</v>
      </c>
      <c r="G7" s="205">
        <v>0.5</v>
      </c>
      <c r="H7" s="205">
        <v>1.1</v>
      </c>
      <c r="I7" s="205">
        <v>3.1</v>
      </c>
      <c r="J7" s="205">
        <v>5.6</v>
      </c>
      <c r="K7" s="205">
        <v>6.3</v>
      </c>
      <c r="L7" s="205">
        <v>6.5</v>
      </c>
      <c r="M7" s="205">
        <v>8.4</v>
      </c>
      <c r="N7" s="205">
        <v>10</v>
      </c>
      <c r="O7" s="205">
        <v>10.2</v>
      </c>
      <c r="P7" s="205">
        <v>10.4</v>
      </c>
      <c r="Q7" s="205">
        <v>8.7</v>
      </c>
      <c r="R7" s="205">
        <v>7.5</v>
      </c>
      <c r="S7" s="205">
        <v>5.6</v>
      </c>
      <c r="T7" s="205">
        <v>5</v>
      </c>
      <c r="U7" s="205">
        <v>4.8</v>
      </c>
      <c r="V7" s="205">
        <v>5.2</v>
      </c>
      <c r="W7" s="205">
        <v>5.8</v>
      </c>
      <c r="X7" s="205">
        <v>5.5</v>
      </c>
      <c r="Y7" s="205">
        <v>5.4</v>
      </c>
      <c r="Z7" s="167">
        <f t="shared" si="0"/>
        <v>4.9625</v>
      </c>
      <c r="AA7" s="209">
        <v>11.3</v>
      </c>
      <c r="AB7" s="210" t="s">
        <v>125</v>
      </c>
      <c r="AC7" s="1">
        <v>5</v>
      </c>
      <c r="AD7" s="209">
        <v>-0.9</v>
      </c>
      <c r="AE7" s="212" t="s">
        <v>145</v>
      </c>
    </row>
    <row r="8" spans="1:31" ht="11.25" customHeight="1">
      <c r="A8" s="168">
        <v>6</v>
      </c>
      <c r="B8" s="205">
        <v>5.1</v>
      </c>
      <c r="C8" s="205">
        <v>5</v>
      </c>
      <c r="D8" s="205">
        <v>5</v>
      </c>
      <c r="E8" s="205">
        <v>4.4</v>
      </c>
      <c r="F8" s="205">
        <v>4.8</v>
      </c>
      <c r="G8" s="205">
        <v>4.5</v>
      </c>
      <c r="H8" s="205">
        <v>4.6</v>
      </c>
      <c r="I8" s="205">
        <v>7.8</v>
      </c>
      <c r="J8" s="205">
        <v>10.2</v>
      </c>
      <c r="K8" s="205">
        <v>12.6</v>
      </c>
      <c r="L8" s="205">
        <v>13.4</v>
      </c>
      <c r="M8" s="205">
        <v>14.2</v>
      </c>
      <c r="N8" s="205">
        <v>15.1</v>
      </c>
      <c r="O8" s="205">
        <v>14.3</v>
      </c>
      <c r="P8" s="205">
        <v>13.2</v>
      </c>
      <c r="Q8" s="205">
        <v>13.5</v>
      </c>
      <c r="R8" s="205">
        <v>11</v>
      </c>
      <c r="S8" s="205">
        <v>8.7</v>
      </c>
      <c r="T8" s="205">
        <v>8.7</v>
      </c>
      <c r="U8" s="205">
        <v>9.7</v>
      </c>
      <c r="V8" s="205">
        <v>7.8</v>
      </c>
      <c r="W8" s="205">
        <v>7</v>
      </c>
      <c r="X8" s="205">
        <v>6.7</v>
      </c>
      <c r="Y8" s="205">
        <v>6.7</v>
      </c>
      <c r="Z8" s="167">
        <f t="shared" si="0"/>
        <v>8.916666666666664</v>
      </c>
      <c r="AA8" s="209">
        <v>15.4</v>
      </c>
      <c r="AB8" s="210" t="s">
        <v>126</v>
      </c>
      <c r="AC8" s="1">
        <v>6</v>
      </c>
      <c r="AD8" s="209">
        <v>4.1</v>
      </c>
      <c r="AE8" s="212" t="s">
        <v>60</v>
      </c>
    </row>
    <row r="9" spans="1:31" ht="11.25" customHeight="1">
      <c r="A9" s="168">
        <v>7</v>
      </c>
      <c r="B9" s="205">
        <v>6.6</v>
      </c>
      <c r="C9" s="205">
        <v>6.1</v>
      </c>
      <c r="D9" s="205">
        <v>6.3</v>
      </c>
      <c r="E9" s="205">
        <v>5.2</v>
      </c>
      <c r="F9" s="205">
        <v>5</v>
      </c>
      <c r="G9" s="205">
        <v>6.3</v>
      </c>
      <c r="H9" s="205">
        <v>6.3</v>
      </c>
      <c r="I9" s="205">
        <v>10.9</v>
      </c>
      <c r="J9" s="205">
        <v>12.6</v>
      </c>
      <c r="K9" s="205">
        <v>13.4</v>
      </c>
      <c r="L9" s="205">
        <v>14.2</v>
      </c>
      <c r="M9" s="205">
        <v>14.6</v>
      </c>
      <c r="N9" s="205">
        <v>15</v>
      </c>
      <c r="O9" s="205">
        <v>16.3</v>
      </c>
      <c r="P9" s="205">
        <v>16.6</v>
      </c>
      <c r="Q9" s="205">
        <v>13.9</v>
      </c>
      <c r="R9" s="205">
        <v>12.1</v>
      </c>
      <c r="S9" s="205">
        <v>10.2</v>
      </c>
      <c r="T9" s="205">
        <v>8.5</v>
      </c>
      <c r="U9" s="205">
        <v>7.5</v>
      </c>
      <c r="V9" s="205">
        <v>7.3</v>
      </c>
      <c r="W9" s="205">
        <v>6.2</v>
      </c>
      <c r="X9" s="205">
        <v>5.5</v>
      </c>
      <c r="Y9" s="205">
        <v>5</v>
      </c>
      <c r="Z9" s="167">
        <f t="shared" si="0"/>
        <v>9.65</v>
      </c>
      <c r="AA9" s="209">
        <v>16.9</v>
      </c>
      <c r="AB9" s="210" t="s">
        <v>127</v>
      </c>
      <c r="AC9" s="1">
        <v>7</v>
      </c>
      <c r="AD9" s="209">
        <v>4.4</v>
      </c>
      <c r="AE9" s="212" t="s">
        <v>146</v>
      </c>
    </row>
    <row r="10" spans="1:31" ht="11.25" customHeight="1">
      <c r="A10" s="168">
        <v>8</v>
      </c>
      <c r="B10" s="205">
        <v>4.8</v>
      </c>
      <c r="C10" s="205">
        <v>4.5</v>
      </c>
      <c r="D10" s="205">
        <v>4.1</v>
      </c>
      <c r="E10" s="205">
        <v>3.8</v>
      </c>
      <c r="F10" s="205">
        <v>3.4</v>
      </c>
      <c r="G10" s="205">
        <v>3.3</v>
      </c>
      <c r="H10" s="205">
        <v>3.5</v>
      </c>
      <c r="I10" s="205">
        <v>3.8</v>
      </c>
      <c r="J10" s="205">
        <v>4.1</v>
      </c>
      <c r="K10" s="205">
        <v>4.8</v>
      </c>
      <c r="L10" s="205">
        <v>5.8</v>
      </c>
      <c r="M10" s="205">
        <v>8</v>
      </c>
      <c r="N10" s="205">
        <v>8.5</v>
      </c>
      <c r="O10" s="205">
        <v>8.1</v>
      </c>
      <c r="P10" s="205">
        <v>8.5</v>
      </c>
      <c r="Q10" s="205">
        <v>7.5</v>
      </c>
      <c r="R10" s="205">
        <v>6.2</v>
      </c>
      <c r="S10" s="205">
        <v>4.3</v>
      </c>
      <c r="T10" s="205">
        <v>2.8</v>
      </c>
      <c r="U10" s="205">
        <v>2.1</v>
      </c>
      <c r="V10" s="205">
        <v>1.3</v>
      </c>
      <c r="W10" s="205">
        <v>0.8</v>
      </c>
      <c r="X10" s="205">
        <v>0.7</v>
      </c>
      <c r="Y10" s="205">
        <v>0.5</v>
      </c>
      <c r="Z10" s="167">
        <f t="shared" si="0"/>
        <v>4.383333333333332</v>
      </c>
      <c r="AA10" s="209">
        <v>8.8</v>
      </c>
      <c r="AB10" s="210" t="s">
        <v>128</v>
      </c>
      <c r="AC10" s="1">
        <v>8</v>
      </c>
      <c r="AD10" s="209">
        <v>0.5</v>
      </c>
      <c r="AE10" s="212" t="s">
        <v>63</v>
      </c>
    </row>
    <row r="11" spans="1:31" ht="11.25" customHeight="1">
      <c r="A11" s="168">
        <v>9</v>
      </c>
      <c r="B11" s="205">
        <v>0.2</v>
      </c>
      <c r="C11" s="205">
        <v>0</v>
      </c>
      <c r="D11" s="205">
        <v>-0.5</v>
      </c>
      <c r="E11" s="205">
        <v>-0.7</v>
      </c>
      <c r="F11" s="205">
        <v>-0.9</v>
      </c>
      <c r="G11" s="205">
        <v>-1.2</v>
      </c>
      <c r="H11" s="205">
        <v>-0.9</v>
      </c>
      <c r="I11" s="205">
        <v>0.9</v>
      </c>
      <c r="J11" s="205">
        <v>1.9</v>
      </c>
      <c r="K11" s="205">
        <v>3.4</v>
      </c>
      <c r="L11" s="205">
        <v>3.6</v>
      </c>
      <c r="M11" s="205">
        <v>4.4</v>
      </c>
      <c r="N11" s="205">
        <v>5.9</v>
      </c>
      <c r="O11" s="205">
        <v>6.4</v>
      </c>
      <c r="P11" s="205">
        <v>6.7</v>
      </c>
      <c r="Q11" s="205">
        <v>6</v>
      </c>
      <c r="R11" s="205">
        <v>4.1</v>
      </c>
      <c r="S11" s="205">
        <v>3.1</v>
      </c>
      <c r="T11" s="205">
        <v>2.9</v>
      </c>
      <c r="U11" s="205">
        <v>2.8</v>
      </c>
      <c r="V11" s="205">
        <v>2.6</v>
      </c>
      <c r="W11" s="205">
        <v>1.8</v>
      </c>
      <c r="X11" s="205">
        <v>1.4</v>
      </c>
      <c r="Y11" s="205">
        <v>1.2</v>
      </c>
      <c r="Z11" s="167">
        <f t="shared" si="0"/>
        <v>2.2958333333333334</v>
      </c>
      <c r="AA11" s="209">
        <v>6.9</v>
      </c>
      <c r="AB11" s="210" t="s">
        <v>129</v>
      </c>
      <c r="AC11" s="1">
        <v>9</v>
      </c>
      <c r="AD11" s="209">
        <v>-1.4</v>
      </c>
      <c r="AE11" s="212" t="s">
        <v>147</v>
      </c>
    </row>
    <row r="12" spans="1:31" ht="11.25" customHeight="1">
      <c r="A12" s="176">
        <v>10</v>
      </c>
      <c r="B12" s="207">
        <v>-0.2</v>
      </c>
      <c r="C12" s="207">
        <v>-0.6</v>
      </c>
      <c r="D12" s="207">
        <v>-1.1</v>
      </c>
      <c r="E12" s="207">
        <v>-1.2</v>
      </c>
      <c r="F12" s="207">
        <v>-1.4</v>
      </c>
      <c r="G12" s="207">
        <v>-1.4</v>
      </c>
      <c r="H12" s="207">
        <v>-0.5</v>
      </c>
      <c r="I12" s="207">
        <v>3.1</v>
      </c>
      <c r="J12" s="207">
        <v>5.5</v>
      </c>
      <c r="K12" s="207">
        <v>7.3</v>
      </c>
      <c r="L12" s="207">
        <v>7.8</v>
      </c>
      <c r="M12" s="207">
        <v>8.2</v>
      </c>
      <c r="N12" s="207">
        <v>9.1</v>
      </c>
      <c r="O12" s="207">
        <v>9.3</v>
      </c>
      <c r="P12" s="207">
        <v>9.9</v>
      </c>
      <c r="Q12" s="207">
        <v>9.1</v>
      </c>
      <c r="R12" s="207">
        <v>8.6</v>
      </c>
      <c r="S12" s="207">
        <v>5.7</v>
      </c>
      <c r="T12" s="207">
        <v>4.3</v>
      </c>
      <c r="U12" s="207">
        <v>4.4</v>
      </c>
      <c r="V12" s="207">
        <v>4.3</v>
      </c>
      <c r="W12" s="207">
        <v>3.4</v>
      </c>
      <c r="X12" s="207">
        <v>3</v>
      </c>
      <c r="Y12" s="207">
        <v>3.1</v>
      </c>
      <c r="Z12" s="177">
        <f t="shared" si="0"/>
        <v>4.154166666666667</v>
      </c>
      <c r="AA12" s="208">
        <v>10</v>
      </c>
      <c r="AB12" s="211" t="s">
        <v>130</v>
      </c>
      <c r="AC12" s="164">
        <v>10</v>
      </c>
      <c r="AD12" s="208">
        <v>-1.9</v>
      </c>
      <c r="AE12" s="213" t="s">
        <v>148</v>
      </c>
    </row>
    <row r="13" spans="1:31" ht="11.25" customHeight="1">
      <c r="A13" s="168">
        <v>11</v>
      </c>
      <c r="B13" s="205">
        <v>2.3</v>
      </c>
      <c r="C13" s="205">
        <v>2.6</v>
      </c>
      <c r="D13" s="205">
        <v>2.5</v>
      </c>
      <c r="E13" s="205">
        <v>2.7</v>
      </c>
      <c r="F13" s="205">
        <v>2.9</v>
      </c>
      <c r="G13" s="205">
        <v>3</v>
      </c>
      <c r="H13" s="205">
        <v>2.9</v>
      </c>
      <c r="I13" s="205">
        <v>7.1</v>
      </c>
      <c r="J13" s="205">
        <v>8.3</v>
      </c>
      <c r="K13" s="205">
        <v>9.2</v>
      </c>
      <c r="L13" s="205">
        <v>9.8</v>
      </c>
      <c r="M13" s="205">
        <v>11.8</v>
      </c>
      <c r="N13" s="205">
        <v>12.5</v>
      </c>
      <c r="O13" s="205">
        <v>12.7</v>
      </c>
      <c r="P13" s="205">
        <v>12.3</v>
      </c>
      <c r="Q13" s="205">
        <v>11.5</v>
      </c>
      <c r="R13" s="205">
        <v>9.4</v>
      </c>
      <c r="S13" s="205">
        <v>7.9</v>
      </c>
      <c r="T13" s="205">
        <v>5.4</v>
      </c>
      <c r="U13" s="205">
        <v>5.8</v>
      </c>
      <c r="V13" s="205">
        <v>4.2</v>
      </c>
      <c r="W13" s="205">
        <v>5</v>
      </c>
      <c r="X13" s="205">
        <v>4.6</v>
      </c>
      <c r="Y13" s="205">
        <v>2.9</v>
      </c>
      <c r="Z13" s="167">
        <f t="shared" si="0"/>
        <v>6.6375</v>
      </c>
      <c r="AA13" s="209">
        <v>13.6</v>
      </c>
      <c r="AB13" s="210" t="s">
        <v>131</v>
      </c>
      <c r="AC13" s="1">
        <v>11</v>
      </c>
      <c r="AD13" s="209">
        <v>1.9</v>
      </c>
      <c r="AE13" s="212" t="s">
        <v>149</v>
      </c>
    </row>
    <row r="14" spans="1:31" ht="11.25" customHeight="1">
      <c r="A14" s="168">
        <v>12</v>
      </c>
      <c r="B14" s="205">
        <v>2.1</v>
      </c>
      <c r="C14" s="205">
        <v>1.9</v>
      </c>
      <c r="D14" s="205">
        <v>2.1</v>
      </c>
      <c r="E14" s="205">
        <v>1</v>
      </c>
      <c r="F14" s="205">
        <v>0.8</v>
      </c>
      <c r="G14" s="205">
        <v>1.1</v>
      </c>
      <c r="H14" s="205">
        <v>1</v>
      </c>
      <c r="I14" s="205">
        <v>5</v>
      </c>
      <c r="J14" s="205">
        <v>6.4</v>
      </c>
      <c r="K14" s="205">
        <v>7.6</v>
      </c>
      <c r="L14" s="205">
        <v>8.2</v>
      </c>
      <c r="M14" s="205">
        <v>8.6</v>
      </c>
      <c r="N14" s="205">
        <v>8.6</v>
      </c>
      <c r="O14" s="205">
        <v>9.3</v>
      </c>
      <c r="P14" s="205">
        <v>8.8</v>
      </c>
      <c r="Q14" s="205">
        <v>8.7</v>
      </c>
      <c r="R14" s="205">
        <v>8.2</v>
      </c>
      <c r="S14" s="205">
        <v>6.9</v>
      </c>
      <c r="T14" s="205">
        <v>5.1</v>
      </c>
      <c r="U14" s="205">
        <v>4.5</v>
      </c>
      <c r="V14" s="205">
        <v>4.4</v>
      </c>
      <c r="W14" s="205">
        <v>4</v>
      </c>
      <c r="X14" s="205">
        <v>3.6</v>
      </c>
      <c r="Y14" s="205">
        <v>3.2</v>
      </c>
      <c r="Z14" s="167">
        <f t="shared" si="0"/>
        <v>5.045833333333333</v>
      </c>
      <c r="AA14" s="209">
        <v>9.5</v>
      </c>
      <c r="AB14" s="210" t="s">
        <v>123</v>
      </c>
      <c r="AC14" s="1">
        <v>12</v>
      </c>
      <c r="AD14" s="209">
        <v>0.5</v>
      </c>
      <c r="AE14" s="212" t="s">
        <v>150</v>
      </c>
    </row>
    <row r="15" spans="1:31" ht="11.25" customHeight="1">
      <c r="A15" s="168">
        <v>13</v>
      </c>
      <c r="B15" s="205">
        <v>3.1</v>
      </c>
      <c r="C15" s="205">
        <v>3.4</v>
      </c>
      <c r="D15" s="205">
        <v>3.3</v>
      </c>
      <c r="E15" s="205">
        <v>2.9</v>
      </c>
      <c r="F15" s="205">
        <v>3.3</v>
      </c>
      <c r="G15" s="205">
        <v>3.4</v>
      </c>
      <c r="H15" s="205">
        <v>3.8</v>
      </c>
      <c r="I15" s="205">
        <v>7.3</v>
      </c>
      <c r="J15" s="205">
        <v>10.5</v>
      </c>
      <c r="K15" s="205">
        <v>11.4</v>
      </c>
      <c r="L15" s="205">
        <v>12.5</v>
      </c>
      <c r="M15" s="205">
        <v>13.5</v>
      </c>
      <c r="N15" s="205">
        <v>14.9</v>
      </c>
      <c r="O15" s="205">
        <v>15.4</v>
      </c>
      <c r="P15" s="205">
        <v>14.4</v>
      </c>
      <c r="Q15" s="205">
        <v>15</v>
      </c>
      <c r="R15" s="205">
        <v>14.2</v>
      </c>
      <c r="S15" s="205">
        <v>10.9</v>
      </c>
      <c r="T15" s="205">
        <v>9.8</v>
      </c>
      <c r="U15" s="205">
        <v>10.4</v>
      </c>
      <c r="V15" s="205">
        <v>10.4</v>
      </c>
      <c r="W15" s="205">
        <v>10.6</v>
      </c>
      <c r="X15" s="205">
        <v>10.2</v>
      </c>
      <c r="Y15" s="205">
        <v>10.6</v>
      </c>
      <c r="Z15" s="167">
        <f t="shared" si="0"/>
        <v>9.383333333333335</v>
      </c>
      <c r="AA15" s="209">
        <v>16</v>
      </c>
      <c r="AB15" s="210" t="s">
        <v>132</v>
      </c>
      <c r="AC15" s="1">
        <v>13</v>
      </c>
      <c r="AD15" s="209">
        <v>2.9</v>
      </c>
      <c r="AE15" s="212" t="s">
        <v>151</v>
      </c>
    </row>
    <row r="16" spans="1:31" ht="11.25" customHeight="1">
      <c r="A16" s="168">
        <v>14</v>
      </c>
      <c r="B16" s="205">
        <v>10.6</v>
      </c>
      <c r="C16" s="205">
        <v>10.7</v>
      </c>
      <c r="D16" s="205">
        <v>10.4</v>
      </c>
      <c r="E16" s="205">
        <v>10.1</v>
      </c>
      <c r="F16" s="205">
        <v>9.3</v>
      </c>
      <c r="G16" s="205">
        <v>9.2</v>
      </c>
      <c r="H16" s="205">
        <v>11.1</v>
      </c>
      <c r="I16" s="205">
        <v>12.7</v>
      </c>
      <c r="J16" s="205">
        <v>14.1</v>
      </c>
      <c r="K16" s="205">
        <v>15</v>
      </c>
      <c r="L16" s="205">
        <v>15.7</v>
      </c>
      <c r="M16" s="205">
        <v>16</v>
      </c>
      <c r="N16" s="205">
        <v>16.2</v>
      </c>
      <c r="O16" s="205">
        <v>16.7</v>
      </c>
      <c r="P16" s="205">
        <v>16.8</v>
      </c>
      <c r="Q16" s="205">
        <v>16.3</v>
      </c>
      <c r="R16" s="205">
        <v>14.7</v>
      </c>
      <c r="S16" s="205">
        <v>13.6</v>
      </c>
      <c r="T16" s="205">
        <v>14.2</v>
      </c>
      <c r="U16" s="205">
        <v>13.9</v>
      </c>
      <c r="V16" s="205">
        <v>13.4</v>
      </c>
      <c r="W16" s="205">
        <v>13.3</v>
      </c>
      <c r="X16" s="205">
        <v>13.1</v>
      </c>
      <c r="Y16" s="205">
        <v>13.3</v>
      </c>
      <c r="Z16" s="167">
        <f t="shared" si="0"/>
        <v>13.35</v>
      </c>
      <c r="AA16" s="209">
        <v>17.4</v>
      </c>
      <c r="AB16" s="210" t="s">
        <v>96</v>
      </c>
      <c r="AC16" s="1">
        <v>14</v>
      </c>
      <c r="AD16" s="209">
        <v>8.9</v>
      </c>
      <c r="AE16" s="212" t="s">
        <v>152</v>
      </c>
    </row>
    <row r="17" spans="1:31" ht="11.25" customHeight="1">
      <c r="A17" s="168">
        <v>15</v>
      </c>
      <c r="B17" s="205">
        <v>13</v>
      </c>
      <c r="C17" s="205">
        <v>13.4</v>
      </c>
      <c r="D17" s="205">
        <v>13.9</v>
      </c>
      <c r="E17" s="205">
        <v>13.9</v>
      </c>
      <c r="F17" s="205">
        <v>14.1</v>
      </c>
      <c r="G17" s="205">
        <v>12.7</v>
      </c>
      <c r="H17" s="205">
        <v>12.2</v>
      </c>
      <c r="I17" s="205">
        <v>12.5</v>
      </c>
      <c r="J17" s="205">
        <v>12.7</v>
      </c>
      <c r="K17" s="205">
        <v>13.3</v>
      </c>
      <c r="L17" s="205">
        <v>13.4</v>
      </c>
      <c r="M17" s="205">
        <v>13.7</v>
      </c>
      <c r="N17" s="205">
        <v>14.1</v>
      </c>
      <c r="O17" s="205">
        <v>14</v>
      </c>
      <c r="P17" s="205">
        <v>14.1</v>
      </c>
      <c r="Q17" s="205">
        <v>16.2</v>
      </c>
      <c r="R17" s="205">
        <v>13.9</v>
      </c>
      <c r="S17" s="205">
        <v>11.3</v>
      </c>
      <c r="T17" s="205">
        <v>11.1</v>
      </c>
      <c r="U17" s="205">
        <v>11.7</v>
      </c>
      <c r="V17" s="205">
        <v>11.6</v>
      </c>
      <c r="W17" s="205">
        <v>11.6</v>
      </c>
      <c r="X17" s="205">
        <v>10.9</v>
      </c>
      <c r="Y17" s="205">
        <v>10.9</v>
      </c>
      <c r="Z17" s="167">
        <f t="shared" si="0"/>
        <v>12.924999999999999</v>
      </c>
      <c r="AA17" s="209">
        <v>16.6</v>
      </c>
      <c r="AB17" s="210" t="s">
        <v>133</v>
      </c>
      <c r="AC17" s="1">
        <v>15</v>
      </c>
      <c r="AD17" s="209">
        <v>10.3</v>
      </c>
      <c r="AE17" s="212" t="s">
        <v>153</v>
      </c>
    </row>
    <row r="18" spans="1:31" ht="11.25" customHeight="1">
      <c r="A18" s="168">
        <v>16</v>
      </c>
      <c r="B18" s="205">
        <v>11.4</v>
      </c>
      <c r="C18" s="205">
        <v>10.3</v>
      </c>
      <c r="D18" s="205">
        <v>9.4</v>
      </c>
      <c r="E18" s="205">
        <v>8.1</v>
      </c>
      <c r="F18" s="205">
        <v>7.9</v>
      </c>
      <c r="G18" s="205">
        <v>6</v>
      </c>
      <c r="H18" s="205">
        <v>4.7</v>
      </c>
      <c r="I18" s="205">
        <v>8.7</v>
      </c>
      <c r="J18" s="205">
        <v>9.5</v>
      </c>
      <c r="K18" s="205">
        <v>11.5</v>
      </c>
      <c r="L18" s="205">
        <v>11.9</v>
      </c>
      <c r="M18" s="205">
        <v>12.7</v>
      </c>
      <c r="N18" s="205">
        <v>13.5</v>
      </c>
      <c r="O18" s="205">
        <v>14</v>
      </c>
      <c r="P18" s="205">
        <v>12.6</v>
      </c>
      <c r="Q18" s="205">
        <v>12.2</v>
      </c>
      <c r="R18" s="205">
        <v>9.6</v>
      </c>
      <c r="S18" s="205">
        <v>7.7</v>
      </c>
      <c r="T18" s="205">
        <v>7.3</v>
      </c>
      <c r="U18" s="205">
        <v>5.3</v>
      </c>
      <c r="V18" s="205">
        <v>6.8</v>
      </c>
      <c r="W18" s="205">
        <v>6.1</v>
      </c>
      <c r="X18" s="205">
        <v>6</v>
      </c>
      <c r="Y18" s="205">
        <v>5.3</v>
      </c>
      <c r="Z18" s="167">
        <f t="shared" si="0"/>
        <v>9.104166666666668</v>
      </c>
      <c r="AA18" s="209">
        <v>14.7</v>
      </c>
      <c r="AB18" s="210" t="s">
        <v>85</v>
      </c>
      <c r="AC18" s="1">
        <v>16</v>
      </c>
      <c r="AD18" s="209">
        <v>4.2</v>
      </c>
      <c r="AE18" s="212" t="s">
        <v>107</v>
      </c>
    </row>
    <row r="19" spans="1:31" ht="11.25" customHeight="1">
      <c r="A19" s="168">
        <v>17</v>
      </c>
      <c r="B19" s="205">
        <v>4.1</v>
      </c>
      <c r="C19" s="205">
        <v>2.5</v>
      </c>
      <c r="D19" s="205">
        <v>1.5</v>
      </c>
      <c r="E19" s="205">
        <v>1.6</v>
      </c>
      <c r="F19" s="205">
        <v>2.6</v>
      </c>
      <c r="G19" s="205">
        <v>2.1</v>
      </c>
      <c r="H19" s="205">
        <v>2.8</v>
      </c>
      <c r="I19" s="205">
        <v>7.1</v>
      </c>
      <c r="J19" s="205">
        <v>8.9</v>
      </c>
      <c r="K19" s="205">
        <v>9.8</v>
      </c>
      <c r="L19" s="205">
        <v>8.7</v>
      </c>
      <c r="M19" s="205">
        <v>10.9</v>
      </c>
      <c r="N19" s="205">
        <v>11.2</v>
      </c>
      <c r="O19" s="205">
        <v>8.7</v>
      </c>
      <c r="P19" s="205">
        <v>5.5</v>
      </c>
      <c r="Q19" s="205">
        <v>5</v>
      </c>
      <c r="R19" s="205">
        <v>4.8</v>
      </c>
      <c r="S19" s="205">
        <v>3.8</v>
      </c>
      <c r="T19" s="205">
        <v>2.9</v>
      </c>
      <c r="U19" s="205">
        <v>1.9</v>
      </c>
      <c r="V19" s="205">
        <v>1.1</v>
      </c>
      <c r="W19" s="205">
        <v>0.8</v>
      </c>
      <c r="X19" s="205">
        <v>0.4</v>
      </c>
      <c r="Y19" s="205">
        <v>0</v>
      </c>
      <c r="Z19" s="167">
        <f t="shared" si="0"/>
        <v>4.529166666666667</v>
      </c>
      <c r="AA19" s="209">
        <v>12</v>
      </c>
      <c r="AB19" s="210" t="s">
        <v>134</v>
      </c>
      <c r="AC19" s="1">
        <v>17</v>
      </c>
      <c r="AD19" s="209">
        <v>0</v>
      </c>
      <c r="AE19" s="212" t="s">
        <v>63</v>
      </c>
    </row>
    <row r="20" spans="1:31" ht="11.25" customHeight="1">
      <c r="A20" s="168">
        <v>18</v>
      </c>
      <c r="B20" s="205">
        <v>0</v>
      </c>
      <c r="C20" s="205">
        <v>0.1</v>
      </c>
      <c r="D20" s="205">
        <v>0.1</v>
      </c>
      <c r="E20" s="205">
        <v>0</v>
      </c>
      <c r="F20" s="205">
        <v>0.2</v>
      </c>
      <c r="G20" s="205">
        <v>0</v>
      </c>
      <c r="H20" s="205">
        <v>0.4</v>
      </c>
      <c r="I20" s="205">
        <v>1.9</v>
      </c>
      <c r="J20" s="205">
        <v>3</v>
      </c>
      <c r="K20" s="205">
        <v>4.3</v>
      </c>
      <c r="L20" s="205">
        <v>6.3</v>
      </c>
      <c r="M20" s="205">
        <v>7.3</v>
      </c>
      <c r="N20" s="205">
        <v>7.1</v>
      </c>
      <c r="O20" s="205">
        <v>6</v>
      </c>
      <c r="P20" s="205">
        <v>7</v>
      </c>
      <c r="Q20" s="205">
        <v>7.2</v>
      </c>
      <c r="R20" s="205">
        <v>5.2</v>
      </c>
      <c r="S20" s="205">
        <v>3.5</v>
      </c>
      <c r="T20" s="205">
        <v>2.9</v>
      </c>
      <c r="U20" s="205">
        <v>2.1</v>
      </c>
      <c r="V20" s="205">
        <v>1.3</v>
      </c>
      <c r="W20" s="205">
        <v>1</v>
      </c>
      <c r="X20" s="205">
        <v>0.2</v>
      </c>
      <c r="Y20" s="205">
        <v>-0.5</v>
      </c>
      <c r="Z20" s="167">
        <f t="shared" si="0"/>
        <v>2.7750000000000004</v>
      </c>
      <c r="AA20" s="209">
        <v>8.5</v>
      </c>
      <c r="AB20" s="210" t="s">
        <v>100</v>
      </c>
      <c r="AC20" s="1">
        <v>18</v>
      </c>
      <c r="AD20" s="209">
        <v>-0.6</v>
      </c>
      <c r="AE20" s="212" t="s">
        <v>154</v>
      </c>
    </row>
    <row r="21" spans="1:31" ht="11.25" customHeight="1">
      <c r="A21" s="168">
        <v>19</v>
      </c>
      <c r="B21" s="205">
        <v>-0.1</v>
      </c>
      <c r="C21" s="205">
        <v>0.1</v>
      </c>
      <c r="D21" s="205">
        <v>0.6</v>
      </c>
      <c r="E21" s="205">
        <v>0.8</v>
      </c>
      <c r="F21" s="205">
        <v>0.3</v>
      </c>
      <c r="G21" s="205">
        <v>-0.7</v>
      </c>
      <c r="H21" s="205">
        <v>-1</v>
      </c>
      <c r="I21" s="205">
        <v>2.3</v>
      </c>
      <c r="J21" s="205">
        <v>4.3</v>
      </c>
      <c r="K21" s="205">
        <v>5.9</v>
      </c>
      <c r="L21" s="205">
        <v>7.2</v>
      </c>
      <c r="M21" s="205">
        <v>9.6</v>
      </c>
      <c r="N21" s="205">
        <v>11.1</v>
      </c>
      <c r="O21" s="205">
        <v>10.9</v>
      </c>
      <c r="P21" s="205">
        <v>11.2</v>
      </c>
      <c r="Q21" s="205">
        <v>11</v>
      </c>
      <c r="R21" s="205">
        <v>9.5</v>
      </c>
      <c r="S21" s="205">
        <v>6</v>
      </c>
      <c r="T21" s="205">
        <v>4.8</v>
      </c>
      <c r="U21" s="205">
        <v>5</v>
      </c>
      <c r="V21" s="205">
        <v>4.7</v>
      </c>
      <c r="W21" s="205">
        <v>5.1</v>
      </c>
      <c r="X21" s="205">
        <v>4.9</v>
      </c>
      <c r="Y21" s="205">
        <v>4.9</v>
      </c>
      <c r="Z21" s="167">
        <f t="shared" si="0"/>
        <v>4.933333333333334</v>
      </c>
      <c r="AA21" s="209">
        <v>12.2</v>
      </c>
      <c r="AB21" s="210" t="s">
        <v>104</v>
      </c>
      <c r="AC21" s="1">
        <v>19</v>
      </c>
      <c r="AD21" s="209">
        <v>-1.8</v>
      </c>
      <c r="AE21" s="212" t="s">
        <v>155</v>
      </c>
    </row>
    <row r="22" spans="1:31" ht="11.25" customHeight="1">
      <c r="A22" s="176">
        <v>20</v>
      </c>
      <c r="B22" s="207">
        <v>4.4</v>
      </c>
      <c r="C22" s="207">
        <v>2.8</v>
      </c>
      <c r="D22" s="207">
        <v>2</v>
      </c>
      <c r="E22" s="207">
        <v>1.8</v>
      </c>
      <c r="F22" s="207">
        <v>1.9</v>
      </c>
      <c r="G22" s="207">
        <v>1.7</v>
      </c>
      <c r="H22" s="207">
        <v>2.7</v>
      </c>
      <c r="I22" s="207">
        <v>6.9</v>
      </c>
      <c r="J22" s="207">
        <v>9.4</v>
      </c>
      <c r="K22" s="207">
        <v>11.5</v>
      </c>
      <c r="L22" s="207">
        <v>11.7</v>
      </c>
      <c r="M22" s="207">
        <v>12.9</v>
      </c>
      <c r="N22" s="207">
        <v>14.2</v>
      </c>
      <c r="O22" s="207">
        <v>15.3</v>
      </c>
      <c r="P22" s="207">
        <v>15.4</v>
      </c>
      <c r="Q22" s="207">
        <v>15.5</v>
      </c>
      <c r="R22" s="207">
        <v>12.3</v>
      </c>
      <c r="S22" s="207">
        <v>10.1</v>
      </c>
      <c r="T22" s="207">
        <v>8.9</v>
      </c>
      <c r="U22" s="207">
        <v>7.8</v>
      </c>
      <c r="V22" s="207">
        <v>7.6</v>
      </c>
      <c r="W22" s="207">
        <v>7.2</v>
      </c>
      <c r="X22" s="207">
        <v>7.5</v>
      </c>
      <c r="Y22" s="207">
        <v>9.2</v>
      </c>
      <c r="Z22" s="177">
        <f t="shared" si="0"/>
        <v>8.3625</v>
      </c>
      <c r="AA22" s="208">
        <v>16.4</v>
      </c>
      <c r="AB22" s="211" t="s">
        <v>135</v>
      </c>
      <c r="AC22" s="164">
        <v>20</v>
      </c>
      <c r="AD22" s="208">
        <v>1.3</v>
      </c>
      <c r="AE22" s="213" t="s">
        <v>156</v>
      </c>
    </row>
    <row r="23" spans="1:31" ht="11.25" customHeight="1">
      <c r="A23" s="168">
        <v>21</v>
      </c>
      <c r="B23" s="205">
        <v>8.6</v>
      </c>
      <c r="C23" s="205">
        <v>7.3</v>
      </c>
      <c r="D23" s="205">
        <v>6.5</v>
      </c>
      <c r="E23" s="205">
        <v>5.8</v>
      </c>
      <c r="F23" s="205">
        <v>6.3</v>
      </c>
      <c r="G23" s="205">
        <v>6.9</v>
      </c>
      <c r="H23" s="205">
        <v>7.3</v>
      </c>
      <c r="I23" s="205">
        <v>11.9</v>
      </c>
      <c r="J23" s="205">
        <v>15.3</v>
      </c>
      <c r="K23" s="205">
        <v>16.6</v>
      </c>
      <c r="L23" s="205">
        <v>17.5</v>
      </c>
      <c r="M23" s="205">
        <v>19</v>
      </c>
      <c r="N23" s="205">
        <v>16.8</v>
      </c>
      <c r="O23" s="205">
        <v>17.6</v>
      </c>
      <c r="P23" s="205">
        <v>16.5</v>
      </c>
      <c r="Q23" s="205">
        <v>16.1</v>
      </c>
      <c r="R23" s="205">
        <v>15.3</v>
      </c>
      <c r="S23" s="205">
        <v>12.2</v>
      </c>
      <c r="T23" s="205">
        <v>11.9</v>
      </c>
      <c r="U23" s="205">
        <v>11.1</v>
      </c>
      <c r="V23" s="205">
        <v>12.2</v>
      </c>
      <c r="W23" s="205">
        <v>11.2</v>
      </c>
      <c r="X23" s="205">
        <v>11.2</v>
      </c>
      <c r="Y23" s="205">
        <v>10.3</v>
      </c>
      <c r="Z23" s="167">
        <f t="shared" si="0"/>
        <v>12.141666666666666</v>
      </c>
      <c r="AA23" s="209">
        <v>20.5</v>
      </c>
      <c r="AB23" s="210" t="s">
        <v>136</v>
      </c>
      <c r="AC23" s="1">
        <v>21</v>
      </c>
      <c r="AD23" s="209">
        <v>5.4</v>
      </c>
      <c r="AE23" s="212" t="s">
        <v>157</v>
      </c>
    </row>
    <row r="24" spans="1:31" ht="11.25" customHeight="1">
      <c r="A24" s="168">
        <v>22</v>
      </c>
      <c r="B24" s="205">
        <v>9.8</v>
      </c>
      <c r="C24" s="205">
        <v>9.9</v>
      </c>
      <c r="D24" s="205">
        <v>9.5</v>
      </c>
      <c r="E24" s="205">
        <v>9</v>
      </c>
      <c r="F24" s="205">
        <v>8.4</v>
      </c>
      <c r="G24" s="205">
        <v>8.3</v>
      </c>
      <c r="H24" s="205">
        <v>8.6</v>
      </c>
      <c r="I24" s="205">
        <v>13.8</v>
      </c>
      <c r="J24" s="205">
        <v>16.2</v>
      </c>
      <c r="K24" s="205">
        <v>18.9</v>
      </c>
      <c r="L24" s="205">
        <v>19.3</v>
      </c>
      <c r="M24" s="205">
        <v>20.6</v>
      </c>
      <c r="N24" s="205">
        <v>17.4</v>
      </c>
      <c r="O24" s="205">
        <v>18.8</v>
      </c>
      <c r="P24" s="205">
        <v>18.3</v>
      </c>
      <c r="Q24" s="205">
        <v>17.6</v>
      </c>
      <c r="R24" s="205">
        <v>16.8</v>
      </c>
      <c r="S24" s="205">
        <v>14</v>
      </c>
      <c r="T24" s="205">
        <v>13.3</v>
      </c>
      <c r="U24" s="205">
        <v>12.2</v>
      </c>
      <c r="V24" s="205">
        <v>10.7</v>
      </c>
      <c r="W24" s="205">
        <v>9.8</v>
      </c>
      <c r="X24" s="205">
        <v>10.2</v>
      </c>
      <c r="Y24" s="205">
        <v>10.1</v>
      </c>
      <c r="Z24" s="167">
        <f t="shared" si="0"/>
        <v>13.395833333333336</v>
      </c>
      <c r="AA24" s="209">
        <v>21.5</v>
      </c>
      <c r="AB24" s="210" t="s">
        <v>137</v>
      </c>
      <c r="AC24" s="1">
        <v>22</v>
      </c>
      <c r="AD24" s="209">
        <v>7.9</v>
      </c>
      <c r="AE24" s="212" t="s">
        <v>158</v>
      </c>
    </row>
    <row r="25" spans="1:31" ht="11.25" customHeight="1">
      <c r="A25" s="168">
        <v>23</v>
      </c>
      <c r="B25" s="205">
        <v>9.1</v>
      </c>
      <c r="C25" s="205">
        <v>9.7</v>
      </c>
      <c r="D25" s="205">
        <v>14.9</v>
      </c>
      <c r="E25" s="205">
        <v>12.8</v>
      </c>
      <c r="F25" s="205">
        <v>11.9</v>
      </c>
      <c r="G25" s="205">
        <v>10.6</v>
      </c>
      <c r="H25" s="205">
        <v>10.4</v>
      </c>
      <c r="I25" s="205">
        <v>10.8</v>
      </c>
      <c r="J25" s="205">
        <v>12.2</v>
      </c>
      <c r="K25" s="205">
        <v>13.4</v>
      </c>
      <c r="L25" s="205">
        <v>13</v>
      </c>
      <c r="M25" s="205">
        <v>12.2</v>
      </c>
      <c r="N25" s="205">
        <v>11.8</v>
      </c>
      <c r="O25" s="205">
        <v>11.1</v>
      </c>
      <c r="P25" s="205">
        <v>10.2</v>
      </c>
      <c r="Q25" s="205">
        <v>8.4</v>
      </c>
      <c r="R25" s="205">
        <v>6.5</v>
      </c>
      <c r="S25" s="205">
        <v>5.2</v>
      </c>
      <c r="T25" s="205">
        <v>4.4</v>
      </c>
      <c r="U25" s="205">
        <v>4.1</v>
      </c>
      <c r="V25" s="205">
        <v>3.7</v>
      </c>
      <c r="W25" s="205">
        <v>3.4</v>
      </c>
      <c r="X25" s="205">
        <v>3.2</v>
      </c>
      <c r="Y25" s="205">
        <v>2.9</v>
      </c>
      <c r="Z25" s="167">
        <f t="shared" si="0"/>
        <v>8.995833333333332</v>
      </c>
      <c r="AA25" s="209">
        <v>15.9</v>
      </c>
      <c r="AB25" s="210" t="s">
        <v>138</v>
      </c>
      <c r="AC25" s="1">
        <v>23</v>
      </c>
      <c r="AD25" s="209">
        <v>2.9</v>
      </c>
      <c r="AE25" s="212" t="s">
        <v>63</v>
      </c>
    </row>
    <row r="26" spans="1:31" ht="11.25" customHeight="1">
      <c r="A26" s="168">
        <v>24</v>
      </c>
      <c r="B26" s="205">
        <v>2.5</v>
      </c>
      <c r="C26" s="205">
        <v>2.2</v>
      </c>
      <c r="D26" s="205">
        <v>2</v>
      </c>
      <c r="E26" s="205">
        <v>1.5</v>
      </c>
      <c r="F26" s="205">
        <v>1.7</v>
      </c>
      <c r="G26" s="205">
        <v>1.4</v>
      </c>
      <c r="H26" s="205">
        <v>0.8</v>
      </c>
      <c r="I26" s="205">
        <v>3</v>
      </c>
      <c r="J26" s="205">
        <v>5.3</v>
      </c>
      <c r="K26" s="205">
        <v>6.8</v>
      </c>
      <c r="L26" s="205">
        <v>7.6</v>
      </c>
      <c r="M26" s="205">
        <v>8.1</v>
      </c>
      <c r="N26" s="205">
        <v>8.7</v>
      </c>
      <c r="O26" s="205">
        <v>9.1</v>
      </c>
      <c r="P26" s="205">
        <v>9</v>
      </c>
      <c r="Q26" s="205">
        <v>7.2</v>
      </c>
      <c r="R26" s="205">
        <v>5.8</v>
      </c>
      <c r="S26" s="205">
        <v>4.2</v>
      </c>
      <c r="T26" s="205">
        <v>3.6</v>
      </c>
      <c r="U26" s="205">
        <v>3.4</v>
      </c>
      <c r="V26" s="205">
        <v>3.1</v>
      </c>
      <c r="W26" s="205">
        <v>2.7</v>
      </c>
      <c r="X26" s="205">
        <v>2.3</v>
      </c>
      <c r="Y26" s="205">
        <v>1.6</v>
      </c>
      <c r="Z26" s="167">
        <f t="shared" si="0"/>
        <v>4.3166666666666655</v>
      </c>
      <c r="AA26" s="209">
        <v>9.7</v>
      </c>
      <c r="AB26" s="210" t="s">
        <v>139</v>
      </c>
      <c r="AC26" s="1">
        <v>24</v>
      </c>
      <c r="AD26" s="209">
        <v>-0.1</v>
      </c>
      <c r="AE26" s="212" t="s">
        <v>60</v>
      </c>
    </row>
    <row r="27" spans="1:31" ht="11.25" customHeight="1">
      <c r="A27" s="168">
        <v>25</v>
      </c>
      <c r="B27" s="205">
        <v>1.1</v>
      </c>
      <c r="C27" s="205">
        <v>0.9</v>
      </c>
      <c r="D27" s="205">
        <v>0.7</v>
      </c>
      <c r="E27" s="205">
        <v>0.2</v>
      </c>
      <c r="F27" s="205">
        <v>-0.3</v>
      </c>
      <c r="G27" s="205">
        <v>-1.1</v>
      </c>
      <c r="H27" s="205">
        <v>-0.1</v>
      </c>
      <c r="I27" s="205">
        <v>3</v>
      </c>
      <c r="J27" s="205">
        <v>3.9</v>
      </c>
      <c r="K27" s="205">
        <v>4.7</v>
      </c>
      <c r="L27" s="205">
        <v>6.3</v>
      </c>
      <c r="M27" s="205">
        <v>6.6</v>
      </c>
      <c r="N27" s="205">
        <v>7.6</v>
      </c>
      <c r="O27" s="205">
        <v>7.6</v>
      </c>
      <c r="P27" s="205">
        <v>7.6</v>
      </c>
      <c r="Q27" s="205">
        <v>7.6</v>
      </c>
      <c r="R27" s="205">
        <v>7</v>
      </c>
      <c r="S27" s="205">
        <v>5.9</v>
      </c>
      <c r="T27" s="205">
        <v>4.6</v>
      </c>
      <c r="U27" s="205">
        <v>4</v>
      </c>
      <c r="V27" s="205">
        <v>4.2</v>
      </c>
      <c r="W27" s="205">
        <v>5</v>
      </c>
      <c r="X27" s="205">
        <v>5.9</v>
      </c>
      <c r="Y27" s="205">
        <v>6.1</v>
      </c>
      <c r="Z27" s="167">
        <f t="shared" si="0"/>
        <v>4.125</v>
      </c>
      <c r="AA27" s="209">
        <v>8.3</v>
      </c>
      <c r="AB27" s="210" t="s">
        <v>140</v>
      </c>
      <c r="AC27" s="1">
        <v>25</v>
      </c>
      <c r="AD27" s="209">
        <v>-1.5</v>
      </c>
      <c r="AE27" s="212" t="s">
        <v>149</v>
      </c>
    </row>
    <row r="28" spans="1:31" ht="11.25" customHeight="1">
      <c r="A28" s="168">
        <v>26</v>
      </c>
      <c r="B28" s="205">
        <v>7.4</v>
      </c>
      <c r="C28" s="205">
        <v>6.4</v>
      </c>
      <c r="D28" s="205">
        <v>7.3</v>
      </c>
      <c r="E28" s="205">
        <v>7.4</v>
      </c>
      <c r="F28" s="205">
        <v>6.4</v>
      </c>
      <c r="G28" s="205">
        <v>7</v>
      </c>
      <c r="H28" s="205">
        <v>6.5</v>
      </c>
      <c r="I28" s="205">
        <v>9.2</v>
      </c>
      <c r="J28" s="205">
        <v>10.8</v>
      </c>
      <c r="K28" s="205">
        <v>10.5</v>
      </c>
      <c r="L28" s="205">
        <v>10.1</v>
      </c>
      <c r="M28" s="205">
        <v>11</v>
      </c>
      <c r="N28" s="205">
        <v>10.8</v>
      </c>
      <c r="O28" s="205">
        <v>10.9</v>
      </c>
      <c r="P28" s="205">
        <v>10</v>
      </c>
      <c r="Q28" s="205">
        <v>9.2</v>
      </c>
      <c r="R28" s="205">
        <v>8.1</v>
      </c>
      <c r="S28" s="205">
        <v>7</v>
      </c>
      <c r="T28" s="205">
        <v>6.4</v>
      </c>
      <c r="U28" s="205">
        <v>4.9</v>
      </c>
      <c r="V28" s="205">
        <v>4.8</v>
      </c>
      <c r="W28" s="205">
        <v>5.3</v>
      </c>
      <c r="X28" s="205">
        <v>5.1</v>
      </c>
      <c r="Y28" s="205">
        <v>4.8</v>
      </c>
      <c r="Z28" s="167">
        <f t="shared" si="0"/>
        <v>7.804166666666667</v>
      </c>
      <c r="AA28" s="209">
        <v>11.4</v>
      </c>
      <c r="AB28" s="210" t="s">
        <v>141</v>
      </c>
      <c r="AC28" s="1">
        <v>26</v>
      </c>
      <c r="AD28" s="209">
        <v>4.2</v>
      </c>
      <c r="AE28" s="212" t="s">
        <v>159</v>
      </c>
    </row>
    <row r="29" spans="1:31" ht="11.25" customHeight="1">
      <c r="A29" s="168">
        <v>27</v>
      </c>
      <c r="B29" s="205">
        <v>4.3</v>
      </c>
      <c r="C29" s="205">
        <v>3.7</v>
      </c>
      <c r="D29" s="205">
        <v>3.2</v>
      </c>
      <c r="E29" s="205">
        <v>2.7</v>
      </c>
      <c r="F29" s="205">
        <v>2.1</v>
      </c>
      <c r="G29" s="205">
        <v>1.1</v>
      </c>
      <c r="H29" s="205">
        <v>1.3</v>
      </c>
      <c r="I29" s="205">
        <v>2.3</v>
      </c>
      <c r="J29" s="205">
        <v>3.2</v>
      </c>
      <c r="K29" s="205">
        <v>4.1</v>
      </c>
      <c r="L29" s="205">
        <v>4.8</v>
      </c>
      <c r="M29" s="205">
        <v>5.4</v>
      </c>
      <c r="N29" s="205">
        <v>5.8</v>
      </c>
      <c r="O29" s="205">
        <v>6.6</v>
      </c>
      <c r="P29" s="205">
        <v>5.1</v>
      </c>
      <c r="Q29" s="205">
        <v>5</v>
      </c>
      <c r="R29" s="205">
        <v>4.3</v>
      </c>
      <c r="S29" s="205">
        <v>3.6</v>
      </c>
      <c r="T29" s="205">
        <v>2.3</v>
      </c>
      <c r="U29" s="205">
        <v>2</v>
      </c>
      <c r="V29" s="205">
        <v>1.7</v>
      </c>
      <c r="W29" s="205">
        <v>0.8</v>
      </c>
      <c r="X29" s="205">
        <v>1.3</v>
      </c>
      <c r="Y29" s="205">
        <v>-0.1</v>
      </c>
      <c r="Z29" s="167">
        <f t="shared" si="0"/>
        <v>3.1916666666666664</v>
      </c>
      <c r="AA29" s="209">
        <v>7</v>
      </c>
      <c r="AB29" s="210" t="s">
        <v>132</v>
      </c>
      <c r="AC29" s="1">
        <v>27</v>
      </c>
      <c r="AD29" s="209">
        <v>-0.3</v>
      </c>
      <c r="AE29" s="212" t="s">
        <v>160</v>
      </c>
    </row>
    <row r="30" spans="1:31" ht="11.25" customHeight="1">
      <c r="A30" s="168">
        <v>28</v>
      </c>
      <c r="B30" s="205">
        <v>-0.9</v>
      </c>
      <c r="C30" s="205">
        <v>-0.9</v>
      </c>
      <c r="D30" s="205">
        <v>-1.1</v>
      </c>
      <c r="E30" s="205">
        <v>-1.5</v>
      </c>
      <c r="F30" s="205">
        <v>-1.3</v>
      </c>
      <c r="G30" s="205">
        <v>-1.4</v>
      </c>
      <c r="H30" s="205">
        <v>0.4</v>
      </c>
      <c r="I30" s="205">
        <v>4.3</v>
      </c>
      <c r="J30" s="205">
        <v>5.6</v>
      </c>
      <c r="K30" s="205">
        <v>6.4</v>
      </c>
      <c r="L30" s="205">
        <v>8</v>
      </c>
      <c r="M30" s="205">
        <v>9.2</v>
      </c>
      <c r="N30" s="205">
        <v>9.9</v>
      </c>
      <c r="O30" s="205">
        <v>9.9</v>
      </c>
      <c r="P30" s="205">
        <v>9.9</v>
      </c>
      <c r="Q30" s="205">
        <v>9.9</v>
      </c>
      <c r="R30" s="205">
        <v>9.3</v>
      </c>
      <c r="S30" s="205">
        <v>8.2</v>
      </c>
      <c r="T30" s="205">
        <v>6.3</v>
      </c>
      <c r="U30" s="205">
        <v>8</v>
      </c>
      <c r="V30" s="205">
        <v>8.2</v>
      </c>
      <c r="W30" s="205">
        <v>7.4</v>
      </c>
      <c r="X30" s="205">
        <v>7.4</v>
      </c>
      <c r="Y30" s="205">
        <v>7.5</v>
      </c>
      <c r="Z30" s="167">
        <f t="shared" si="0"/>
        <v>5.362500000000001</v>
      </c>
      <c r="AA30" s="209">
        <v>10.6</v>
      </c>
      <c r="AB30" s="210" t="s">
        <v>142</v>
      </c>
      <c r="AC30" s="1">
        <v>28</v>
      </c>
      <c r="AD30" s="209">
        <v>-1.7</v>
      </c>
      <c r="AE30" s="212" t="s">
        <v>161</v>
      </c>
    </row>
    <row r="31" spans="1:31" ht="11.25" customHeight="1">
      <c r="A31" s="168">
        <v>29</v>
      </c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7"/>
      <c r="AA31" s="113"/>
      <c r="AB31" s="114"/>
      <c r="AC31" s="1"/>
      <c r="AD31" s="113"/>
      <c r="AE31" s="202"/>
    </row>
    <row r="32" spans="1:31" ht="11.25" customHeight="1">
      <c r="A32" s="168">
        <v>30</v>
      </c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7"/>
      <c r="AA32" s="113"/>
      <c r="AB32" s="114"/>
      <c r="AC32" s="1"/>
      <c r="AD32" s="113"/>
      <c r="AE32" s="202"/>
    </row>
    <row r="33" spans="1:31" ht="11.25" customHeight="1">
      <c r="A33" s="168">
        <v>31</v>
      </c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7"/>
      <c r="AA33" s="113"/>
      <c r="AB33" s="114"/>
      <c r="AC33" s="1"/>
      <c r="AD33" s="113"/>
      <c r="AE33" s="202"/>
    </row>
    <row r="34" spans="1:31" ht="15" customHeight="1">
      <c r="A34" s="169" t="s">
        <v>9</v>
      </c>
      <c r="B34" s="170">
        <f aca="true" t="shared" si="1" ref="B34:Q34">AVERAGE(B3:B33)</f>
        <v>4.453571428571428</v>
      </c>
      <c r="C34" s="170">
        <f t="shared" si="1"/>
        <v>4.164285714285715</v>
      </c>
      <c r="D34" s="170">
        <f t="shared" si="1"/>
        <v>4.228571428571429</v>
      </c>
      <c r="E34" s="170">
        <f t="shared" si="1"/>
        <v>3.8964285714285714</v>
      </c>
      <c r="F34" s="170">
        <f t="shared" si="1"/>
        <v>3.835714285714286</v>
      </c>
      <c r="G34" s="170">
        <f t="shared" si="1"/>
        <v>3.6499999999999995</v>
      </c>
      <c r="H34" s="170">
        <f t="shared" si="1"/>
        <v>3.903571428571429</v>
      </c>
      <c r="I34" s="170">
        <f t="shared" si="1"/>
        <v>6.589285714285715</v>
      </c>
      <c r="J34" s="170">
        <f t="shared" si="1"/>
        <v>8.146428571428572</v>
      </c>
      <c r="K34" s="170">
        <f t="shared" si="1"/>
        <v>9.296428571428573</v>
      </c>
      <c r="L34" s="170">
        <f t="shared" si="1"/>
        <v>10.021428571428572</v>
      </c>
      <c r="M34" s="170">
        <f t="shared" si="1"/>
        <v>11.032142857142857</v>
      </c>
      <c r="N34" s="170">
        <f t="shared" si="1"/>
        <v>11.410714285714286</v>
      </c>
      <c r="O34" s="170">
        <f t="shared" si="1"/>
        <v>11.589285714285717</v>
      </c>
      <c r="P34" s="170">
        <f t="shared" si="1"/>
        <v>11.214285714285714</v>
      </c>
      <c r="Q34" s="170">
        <f t="shared" si="1"/>
        <v>10.52142857142857</v>
      </c>
      <c r="R34" s="170">
        <f>AVERAGE(R3:R33)</f>
        <v>9.035714285714288</v>
      </c>
      <c r="S34" s="170">
        <f aca="true" t="shared" si="2" ref="S34:Y34">AVERAGE(S3:S33)</f>
        <v>7.2071428571428555</v>
      </c>
      <c r="T34" s="170">
        <f t="shared" si="2"/>
        <v>6.2928571428571445</v>
      </c>
      <c r="U34" s="170">
        <f t="shared" si="2"/>
        <v>6.0249999999999995</v>
      </c>
      <c r="V34" s="170">
        <f t="shared" si="2"/>
        <v>5.7035714285714265</v>
      </c>
      <c r="W34" s="170">
        <f t="shared" si="2"/>
        <v>5.45</v>
      </c>
      <c r="X34" s="170">
        <f t="shared" si="2"/>
        <v>5.267857142857144</v>
      </c>
      <c r="Y34" s="170">
        <f t="shared" si="2"/>
        <v>5.032142857142858</v>
      </c>
      <c r="Z34" s="170">
        <f>AVERAGE(B3:Y33)</f>
        <v>6.998660714285715</v>
      </c>
      <c r="AA34" s="171">
        <f>(AVERAGE(最高))</f>
        <v>12.882142857142856</v>
      </c>
      <c r="AB34" s="172"/>
      <c r="AC34" s="173"/>
      <c r="AD34" s="171">
        <f>(AVERAGE(最低))</f>
        <v>1.8249999999999997</v>
      </c>
      <c r="AE34" s="172"/>
    </row>
    <row r="35" ht="9.75" customHeight="1"/>
    <row r="36" spans="1:9" ht="11.25" customHeight="1">
      <c r="A36" s="151" t="s">
        <v>10</v>
      </c>
      <c r="B36" s="151"/>
      <c r="C36" s="151"/>
      <c r="D36" s="151"/>
      <c r="E36" s="151"/>
      <c r="F36" s="151"/>
      <c r="G36" s="151"/>
      <c r="H36" s="151"/>
      <c r="I36" s="151"/>
    </row>
    <row r="37" spans="1:9" ht="11.25" customHeight="1">
      <c r="A37" s="152" t="s">
        <v>11</v>
      </c>
      <c r="B37" s="153"/>
      <c r="C37" s="153"/>
      <c r="D37" s="115">
        <f>COUNTIF(mean,"&lt;0")</f>
        <v>0</v>
      </c>
      <c r="E37" s="151"/>
      <c r="F37" s="151"/>
      <c r="G37" s="151"/>
      <c r="H37" s="151"/>
      <c r="I37" s="151"/>
    </row>
    <row r="38" spans="1:9" ht="11.25" customHeight="1">
      <c r="A38" s="154" t="s">
        <v>12</v>
      </c>
      <c r="B38" s="155"/>
      <c r="C38" s="155"/>
      <c r="D38" s="116">
        <f>COUNTIF(mean,"&gt;=25")</f>
        <v>0</v>
      </c>
      <c r="E38" s="151"/>
      <c r="F38" s="151"/>
      <c r="G38" s="151"/>
      <c r="H38" s="151"/>
      <c r="I38" s="151"/>
    </row>
    <row r="39" spans="1:9" ht="11.25" customHeight="1">
      <c r="A39" s="152" t="s">
        <v>13</v>
      </c>
      <c r="B39" s="153"/>
      <c r="C39" s="153"/>
      <c r="D39" s="115">
        <f>COUNTIF(最低,"&lt;0")</f>
        <v>11</v>
      </c>
      <c r="E39" s="151"/>
      <c r="F39" s="151"/>
      <c r="G39" s="151"/>
      <c r="H39" s="151"/>
      <c r="I39" s="151"/>
    </row>
    <row r="40" spans="1:9" ht="11.25" customHeight="1">
      <c r="A40" s="154" t="s">
        <v>14</v>
      </c>
      <c r="B40" s="155"/>
      <c r="C40" s="155"/>
      <c r="D40" s="116">
        <f>COUNTIF(最低,"&gt;=25")</f>
        <v>0</v>
      </c>
      <c r="E40" s="151"/>
      <c r="F40" s="151"/>
      <c r="G40" s="151"/>
      <c r="H40" s="151"/>
      <c r="I40" s="151"/>
    </row>
    <row r="41" spans="1:9" ht="11.25" customHeight="1">
      <c r="A41" s="152" t="s">
        <v>15</v>
      </c>
      <c r="B41" s="153"/>
      <c r="C41" s="153"/>
      <c r="D41" s="115">
        <f>COUNTIF(最高,"&lt;0")</f>
        <v>0</v>
      </c>
      <c r="E41" s="151"/>
      <c r="F41" s="151"/>
      <c r="G41" s="151"/>
      <c r="H41" s="151"/>
      <c r="I41" s="151"/>
    </row>
    <row r="42" spans="1:9" ht="11.25" customHeight="1">
      <c r="A42" s="154" t="s">
        <v>16</v>
      </c>
      <c r="B42" s="155"/>
      <c r="C42" s="155"/>
      <c r="D42" s="116">
        <f>COUNTIF(最高,"&gt;=25")</f>
        <v>0</v>
      </c>
      <c r="E42" s="151"/>
      <c r="F42" s="151"/>
      <c r="G42" s="151"/>
      <c r="H42" s="151"/>
      <c r="I42" s="151"/>
    </row>
    <row r="43" spans="1:9" ht="11.25" customHeight="1">
      <c r="A43" s="156" t="s">
        <v>17</v>
      </c>
      <c r="B43" s="157"/>
      <c r="C43" s="157"/>
      <c r="D43" s="117">
        <f>COUNTIF(最高,"&gt;=30")</f>
        <v>0</v>
      </c>
      <c r="E43" s="151"/>
      <c r="F43" s="151"/>
      <c r="G43" s="151"/>
      <c r="H43" s="151"/>
      <c r="I43" s="151"/>
    </row>
    <row r="44" spans="1:9" ht="11.25" customHeight="1">
      <c r="A44" s="151" t="s">
        <v>18</v>
      </c>
      <c r="B44" s="151"/>
      <c r="C44" s="151"/>
      <c r="D44" s="151"/>
      <c r="E44" s="151"/>
      <c r="F44" s="151"/>
      <c r="G44" s="151"/>
      <c r="H44" s="151"/>
      <c r="I44" s="151"/>
    </row>
    <row r="45" spans="1:9" ht="11.25" customHeight="1">
      <c r="A45" s="159" t="s">
        <v>19</v>
      </c>
      <c r="B45" s="158"/>
      <c r="C45" s="158" t="s">
        <v>3</v>
      </c>
      <c r="D45" s="160" t="s">
        <v>6</v>
      </c>
      <c r="E45" s="151"/>
      <c r="F45" s="159" t="s">
        <v>20</v>
      </c>
      <c r="G45" s="158"/>
      <c r="H45" s="158" t="s">
        <v>3</v>
      </c>
      <c r="I45" s="160" t="s">
        <v>8</v>
      </c>
    </row>
    <row r="46" spans="1:9" ht="11.25" customHeight="1">
      <c r="A46" s="118"/>
      <c r="B46" s="119">
        <f>MAX(最高)</f>
        <v>21.5</v>
      </c>
      <c r="C46" s="222">
        <v>22</v>
      </c>
      <c r="D46" s="227" t="s">
        <v>137</v>
      </c>
      <c r="E46" s="151"/>
      <c r="F46" s="118"/>
      <c r="G46" s="119">
        <f>MIN(最低)</f>
        <v>-1.9</v>
      </c>
      <c r="H46" s="222">
        <v>10</v>
      </c>
      <c r="I46" s="223" t="s">
        <v>148</v>
      </c>
    </row>
    <row r="47" spans="1:9" ht="11.25" customHeight="1">
      <c r="A47" s="120"/>
      <c r="B47" s="224"/>
      <c r="C47" s="218"/>
      <c r="D47" s="219"/>
      <c r="E47" s="151"/>
      <c r="F47" s="120"/>
      <c r="G47" s="224"/>
      <c r="H47" s="218"/>
      <c r="I47" s="233"/>
    </row>
    <row r="48" spans="1:9" ht="11.25" customHeight="1">
      <c r="A48" s="121"/>
      <c r="B48" s="122"/>
      <c r="C48" s="220"/>
      <c r="D48" s="221"/>
      <c r="E48" s="151"/>
      <c r="F48" s="121"/>
      <c r="G48" s="122"/>
      <c r="H48" s="220"/>
      <c r="I48" s="226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E48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3.75390625" style="0" hidden="1" customWidth="1"/>
    <col min="30" max="31" width="6.25390625" style="0" customWidth="1"/>
    <col min="32" max="32" width="2.75390625" style="0" customWidth="1"/>
  </cols>
  <sheetData>
    <row r="1" spans="2:30" ht="18" customHeight="1">
      <c r="B1" s="166" t="s">
        <v>0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Z1" s="178">
        <f>'1月'!Z1</f>
        <v>2021</v>
      </c>
      <c r="AA1" t="s">
        <v>1</v>
      </c>
      <c r="AB1" s="179">
        <v>3</v>
      </c>
      <c r="AC1" s="165"/>
      <c r="AD1" t="s">
        <v>2</v>
      </c>
    </row>
    <row r="2" spans="1:31" ht="12" customHeight="1">
      <c r="A2" s="174" t="s">
        <v>3</v>
      </c>
      <c r="B2" s="175">
        <v>1</v>
      </c>
      <c r="C2" s="175">
        <v>2</v>
      </c>
      <c r="D2" s="175">
        <v>3</v>
      </c>
      <c r="E2" s="175">
        <v>4</v>
      </c>
      <c r="F2" s="175">
        <v>5</v>
      </c>
      <c r="G2" s="175">
        <v>6</v>
      </c>
      <c r="H2" s="175">
        <v>7</v>
      </c>
      <c r="I2" s="175">
        <v>8</v>
      </c>
      <c r="J2" s="175">
        <v>9</v>
      </c>
      <c r="K2" s="175">
        <v>10</v>
      </c>
      <c r="L2" s="175">
        <v>11</v>
      </c>
      <c r="M2" s="175">
        <v>12</v>
      </c>
      <c r="N2" s="175">
        <v>13</v>
      </c>
      <c r="O2" s="175">
        <v>14</v>
      </c>
      <c r="P2" s="175">
        <v>15</v>
      </c>
      <c r="Q2" s="175">
        <v>16</v>
      </c>
      <c r="R2" s="175">
        <v>17</v>
      </c>
      <c r="S2" s="175">
        <v>18</v>
      </c>
      <c r="T2" s="175">
        <v>19</v>
      </c>
      <c r="U2" s="175">
        <v>20</v>
      </c>
      <c r="V2" s="175">
        <v>21</v>
      </c>
      <c r="W2" s="175">
        <v>22</v>
      </c>
      <c r="X2" s="175">
        <v>23</v>
      </c>
      <c r="Y2" s="175">
        <v>24</v>
      </c>
      <c r="Z2" s="180" t="s">
        <v>4</v>
      </c>
      <c r="AA2" s="180" t="s">
        <v>5</v>
      </c>
      <c r="AB2" s="174" t="s">
        <v>6</v>
      </c>
      <c r="AC2" s="180" t="s">
        <v>3</v>
      </c>
      <c r="AD2" s="180" t="s">
        <v>7</v>
      </c>
      <c r="AE2" s="174" t="s">
        <v>8</v>
      </c>
    </row>
    <row r="3" spans="1:31" ht="11.25" customHeight="1">
      <c r="A3" s="168">
        <v>1</v>
      </c>
      <c r="B3" s="205">
        <v>8.7</v>
      </c>
      <c r="C3" s="205">
        <v>8.6</v>
      </c>
      <c r="D3" s="205">
        <v>8.3</v>
      </c>
      <c r="E3" s="205">
        <v>8.9</v>
      </c>
      <c r="F3" s="205">
        <v>8.8</v>
      </c>
      <c r="G3" s="205">
        <v>9.6</v>
      </c>
      <c r="H3" s="205">
        <v>10.4</v>
      </c>
      <c r="I3" s="205">
        <v>11.8</v>
      </c>
      <c r="J3" s="205">
        <v>13.7</v>
      </c>
      <c r="K3" s="205">
        <v>14.5</v>
      </c>
      <c r="L3" s="205">
        <v>15.3</v>
      </c>
      <c r="M3" s="205">
        <v>14</v>
      </c>
      <c r="N3" s="205">
        <v>13.6</v>
      </c>
      <c r="O3" s="205">
        <v>13.3</v>
      </c>
      <c r="P3" s="205">
        <v>14.2</v>
      </c>
      <c r="Q3" s="205">
        <v>14.7</v>
      </c>
      <c r="R3" s="205">
        <v>14.5</v>
      </c>
      <c r="S3" s="205">
        <v>14.4</v>
      </c>
      <c r="T3" s="205">
        <v>14.1</v>
      </c>
      <c r="U3" s="205">
        <v>13.5</v>
      </c>
      <c r="V3" s="205">
        <v>13.3</v>
      </c>
      <c r="W3" s="205">
        <v>13.4</v>
      </c>
      <c r="X3" s="205">
        <v>13.4</v>
      </c>
      <c r="Y3" s="205">
        <v>13.5</v>
      </c>
      <c r="Z3" s="167">
        <f aca="true" t="shared" si="0" ref="Z3:Z33">AVERAGE(B3:Y3)</f>
        <v>12.437499999999998</v>
      </c>
      <c r="AA3" s="209">
        <v>15.5</v>
      </c>
      <c r="AB3" s="212" t="s">
        <v>162</v>
      </c>
      <c r="AC3" s="1">
        <v>1</v>
      </c>
      <c r="AD3" s="209">
        <v>7.5</v>
      </c>
      <c r="AE3" s="212" t="s">
        <v>185</v>
      </c>
    </row>
    <row r="4" spans="1:31" ht="11.25" customHeight="1">
      <c r="A4" s="168">
        <v>2</v>
      </c>
      <c r="B4" s="205">
        <v>14.1</v>
      </c>
      <c r="C4" s="205">
        <v>14</v>
      </c>
      <c r="D4" s="205">
        <v>12.8</v>
      </c>
      <c r="E4" s="205">
        <v>13.2</v>
      </c>
      <c r="F4" s="205">
        <v>13.4</v>
      </c>
      <c r="G4" s="205">
        <v>13.7</v>
      </c>
      <c r="H4" s="205">
        <v>13.6</v>
      </c>
      <c r="I4" s="205">
        <v>14.2</v>
      </c>
      <c r="J4" s="205">
        <v>14.5</v>
      </c>
      <c r="K4" s="205">
        <v>15.7</v>
      </c>
      <c r="L4" s="205">
        <v>15.7</v>
      </c>
      <c r="M4" s="205">
        <v>15.6</v>
      </c>
      <c r="N4" s="205">
        <v>17.6</v>
      </c>
      <c r="O4" s="205">
        <v>16.9</v>
      </c>
      <c r="P4" s="205">
        <v>15.9</v>
      </c>
      <c r="Q4" s="205">
        <v>15.6</v>
      </c>
      <c r="R4" s="205">
        <v>11.4</v>
      </c>
      <c r="S4" s="206">
        <v>8.2</v>
      </c>
      <c r="T4" s="205">
        <v>7.5</v>
      </c>
      <c r="U4" s="205">
        <v>6.6</v>
      </c>
      <c r="V4" s="205">
        <v>5.8</v>
      </c>
      <c r="W4" s="205">
        <v>6.2</v>
      </c>
      <c r="X4" s="205">
        <v>5.9</v>
      </c>
      <c r="Y4" s="205">
        <v>5.5</v>
      </c>
      <c r="Z4" s="167">
        <f t="shared" si="0"/>
        <v>12.233333333333334</v>
      </c>
      <c r="AA4" s="209">
        <v>17.8</v>
      </c>
      <c r="AB4" s="212" t="s">
        <v>163</v>
      </c>
      <c r="AC4" s="1">
        <v>2</v>
      </c>
      <c r="AD4" s="209">
        <v>5.5</v>
      </c>
      <c r="AE4" s="212" t="s">
        <v>63</v>
      </c>
    </row>
    <row r="5" spans="1:31" ht="11.25" customHeight="1">
      <c r="A5" s="168">
        <v>3</v>
      </c>
      <c r="B5" s="205">
        <v>5.2</v>
      </c>
      <c r="C5" s="205">
        <v>4.3</v>
      </c>
      <c r="D5" s="205">
        <v>3.4</v>
      </c>
      <c r="E5" s="205">
        <v>2.6</v>
      </c>
      <c r="F5" s="205">
        <v>2.1</v>
      </c>
      <c r="G5" s="205">
        <v>1.7</v>
      </c>
      <c r="H5" s="205">
        <v>2.8</v>
      </c>
      <c r="I5" s="205">
        <v>3.6</v>
      </c>
      <c r="J5" s="205">
        <v>5.3</v>
      </c>
      <c r="K5" s="205">
        <v>6.1</v>
      </c>
      <c r="L5" s="205">
        <v>6.9</v>
      </c>
      <c r="M5" s="205">
        <v>7.4</v>
      </c>
      <c r="N5" s="205">
        <v>7.7</v>
      </c>
      <c r="O5" s="205">
        <v>8.7</v>
      </c>
      <c r="P5" s="205">
        <v>8.6</v>
      </c>
      <c r="Q5" s="205">
        <v>7.9</v>
      </c>
      <c r="R5" s="205">
        <v>6.9</v>
      </c>
      <c r="S5" s="205">
        <v>5.3</v>
      </c>
      <c r="T5" s="205">
        <v>4.3</v>
      </c>
      <c r="U5" s="205">
        <v>3.9</v>
      </c>
      <c r="V5" s="205">
        <v>3.7</v>
      </c>
      <c r="W5" s="205">
        <v>3.7</v>
      </c>
      <c r="X5" s="205">
        <v>3.5</v>
      </c>
      <c r="Y5" s="205">
        <v>3.3</v>
      </c>
      <c r="Z5" s="167">
        <f t="shared" si="0"/>
        <v>4.954166666666667</v>
      </c>
      <c r="AA5" s="209">
        <v>9.4</v>
      </c>
      <c r="AB5" s="212" t="s">
        <v>125</v>
      </c>
      <c r="AC5" s="1">
        <v>3</v>
      </c>
      <c r="AD5" s="209">
        <v>1.6</v>
      </c>
      <c r="AE5" s="212" t="s">
        <v>186</v>
      </c>
    </row>
    <row r="6" spans="1:31" ht="11.25" customHeight="1">
      <c r="A6" s="168">
        <v>4</v>
      </c>
      <c r="B6" s="205">
        <v>2.9</v>
      </c>
      <c r="C6" s="205">
        <v>2.4</v>
      </c>
      <c r="D6" s="205">
        <v>1.5</v>
      </c>
      <c r="E6" s="205">
        <v>1.3</v>
      </c>
      <c r="F6" s="205">
        <v>1.3</v>
      </c>
      <c r="G6" s="205">
        <v>1.3</v>
      </c>
      <c r="H6" s="205">
        <v>2.3</v>
      </c>
      <c r="I6" s="205">
        <v>7</v>
      </c>
      <c r="J6" s="205">
        <v>7.7</v>
      </c>
      <c r="K6" s="205">
        <v>9.1</v>
      </c>
      <c r="L6" s="205">
        <v>9.5</v>
      </c>
      <c r="M6" s="205">
        <v>10</v>
      </c>
      <c r="N6" s="205">
        <v>9.9</v>
      </c>
      <c r="O6" s="205">
        <v>9.4</v>
      </c>
      <c r="P6" s="205">
        <v>10.2</v>
      </c>
      <c r="Q6" s="205">
        <v>10</v>
      </c>
      <c r="R6" s="205">
        <v>10.5</v>
      </c>
      <c r="S6" s="205">
        <v>9.9</v>
      </c>
      <c r="T6" s="205">
        <v>8.8</v>
      </c>
      <c r="U6" s="205">
        <v>9</v>
      </c>
      <c r="V6" s="205">
        <v>10.2</v>
      </c>
      <c r="W6" s="205">
        <v>10.3</v>
      </c>
      <c r="X6" s="205">
        <v>9.9</v>
      </c>
      <c r="Y6" s="205">
        <v>9.5</v>
      </c>
      <c r="Z6" s="167">
        <f t="shared" si="0"/>
        <v>7.245833333333334</v>
      </c>
      <c r="AA6" s="209">
        <v>10.8</v>
      </c>
      <c r="AB6" s="212" t="s">
        <v>64</v>
      </c>
      <c r="AC6" s="1">
        <v>4</v>
      </c>
      <c r="AD6" s="209">
        <v>1.1</v>
      </c>
      <c r="AE6" s="212" t="s">
        <v>119</v>
      </c>
    </row>
    <row r="7" spans="1:31" ht="11.25" customHeight="1">
      <c r="A7" s="168">
        <v>5</v>
      </c>
      <c r="B7" s="205">
        <v>8.5</v>
      </c>
      <c r="C7" s="205">
        <v>9.7</v>
      </c>
      <c r="D7" s="205">
        <v>9.9</v>
      </c>
      <c r="E7" s="205">
        <v>9.1</v>
      </c>
      <c r="F7" s="205">
        <v>7.8</v>
      </c>
      <c r="G7" s="205">
        <v>8</v>
      </c>
      <c r="H7" s="205">
        <v>9.4</v>
      </c>
      <c r="I7" s="205">
        <v>11.8</v>
      </c>
      <c r="J7" s="205">
        <v>13.6</v>
      </c>
      <c r="K7" s="205">
        <v>13.9</v>
      </c>
      <c r="L7" s="205">
        <v>13.9</v>
      </c>
      <c r="M7" s="205">
        <v>13.7</v>
      </c>
      <c r="N7" s="205">
        <v>14.1</v>
      </c>
      <c r="O7" s="205">
        <v>14</v>
      </c>
      <c r="P7" s="205">
        <v>13.9</v>
      </c>
      <c r="Q7" s="205">
        <v>13.7</v>
      </c>
      <c r="R7" s="205">
        <v>13.4</v>
      </c>
      <c r="S7" s="205">
        <v>11.9</v>
      </c>
      <c r="T7" s="205">
        <v>11.5</v>
      </c>
      <c r="U7" s="205">
        <v>11.4</v>
      </c>
      <c r="V7" s="205">
        <v>11.2</v>
      </c>
      <c r="W7" s="205">
        <v>11.2</v>
      </c>
      <c r="X7" s="205">
        <v>10.6</v>
      </c>
      <c r="Y7" s="205">
        <v>10.6</v>
      </c>
      <c r="Z7" s="167">
        <f t="shared" si="0"/>
        <v>11.533333333333333</v>
      </c>
      <c r="AA7" s="209">
        <v>15.1</v>
      </c>
      <c r="AB7" s="212" t="s">
        <v>164</v>
      </c>
      <c r="AC7" s="1">
        <v>5</v>
      </c>
      <c r="AD7" s="209">
        <v>7.5</v>
      </c>
      <c r="AE7" s="212" t="s">
        <v>187</v>
      </c>
    </row>
    <row r="8" spans="1:31" ht="11.25" customHeight="1">
      <c r="A8" s="168">
        <v>6</v>
      </c>
      <c r="B8" s="205">
        <v>10.8</v>
      </c>
      <c r="C8" s="205">
        <v>10</v>
      </c>
      <c r="D8" s="205">
        <v>9.5</v>
      </c>
      <c r="E8" s="205">
        <v>10.4</v>
      </c>
      <c r="F8" s="205">
        <v>10</v>
      </c>
      <c r="G8" s="205">
        <v>10.5</v>
      </c>
      <c r="H8" s="205">
        <v>11.1</v>
      </c>
      <c r="I8" s="205">
        <v>12.3</v>
      </c>
      <c r="J8" s="205">
        <v>13.8</v>
      </c>
      <c r="K8" s="205">
        <v>15</v>
      </c>
      <c r="L8" s="205">
        <v>15.9</v>
      </c>
      <c r="M8" s="205">
        <v>17</v>
      </c>
      <c r="N8" s="205">
        <v>17</v>
      </c>
      <c r="O8" s="205">
        <v>17</v>
      </c>
      <c r="P8" s="205">
        <v>16.5</v>
      </c>
      <c r="Q8" s="205">
        <v>16.3</v>
      </c>
      <c r="R8" s="205">
        <v>14</v>
      </c>
      <c r="S8" s="205">
        <v>11.6</v>
      </c>
      <c r="T8" s="205">
        <v>10.2</v>
      </c>
      <c r="U8" s="205">
        <v>9.4</v>
      </c>
      <c r="V8" s="205">
        <v>8.5</v>
      </c>
      <c r="W8" s="205">
        <v>7.6</v>
      </c>
      <c r="X8" s="205">
        <v>6.6</v>
      </c>
      <c r="Y8" s="205">
        <v>5.5</v>
      </c>
      <c r="Z8" s="167">
        <f t="shared" si="0"/>
        <v>11.9375</v>
      </c>
      <c r="AA8" s="209">
        <v>18.2</v>
      </c>
      <c r="AB8" s="212" t="s">
        <v>77</v>
      </c>
      <c r="AC8" s="1">
        <v>6</v>
      </c>
      <c r="AD8" s="209">
        <v>5.5</v>
      </c>
      <c r="AE8" s="212" t="s">
        <v>63</v>
      </c>
    </row>
    <row r="9" spans="1:31" ht="11.25" customHeight="1">
      <c r="A9" s="168">
        <v>7</v>
      </c>
      <c r="B9" s="205">
        <v>4.4</v>
      </c>
      <c r="C9" s="205">
        <v>3.2</v>
      </c>
      <c r="D9" s="205">
        <v>2.5</v>
      </c>
      <c r="E9" s="205">
        <v>2.2</v>
      </c>
      <c r="F9" s="205">
        <v>2.1</v>
      </c>
      <c r="G9" s="205">
        <v>1.5</v>
      </c>
      <c r="H9" s="205">
        <v>2.2</v>
      </c>
      <c r="I9" s="205">
        <v>3.5</v>
      </c>
      <c r="J9" s="205">
        <v>4.3</v>
      </c>
      <c r="K9" s="205">
        <v>4.1</v>
      </c>
      <c r="L9" s="205">
        <v>5.1</v>
      </c>
      <c r="M9" s="205">
        <v>5.3</v>
      </c>
      <c r="N9" s="205">
        <v>5.2</v>
      </c>
      <c r="O9" s="205">
        <v>5.5</v>
      </c>
      <c r="P9" s="205">
        <v>4.7</v>
      </c>
      <c r="Q9" s="205">
        <v>5.1</v>
      </c>
      <c r="R9" s="205">
        <v>4.7</v>
      </c>
      <c r="S9" s="205">
        <v>4.1</v>
      </c>
      <c r="T9" s="205">
        <v>3.8</v>
      </c>
      <c r="U9" s="205">
        <v>3.8</v>
      </c>
      <c r="V9" s="205">
        <v>3.7</v>
      </c>
      <c r="W9" s="205">
        <v>3.6</v>
      </c>
      <c r="X9" s="205">
        <v>3.7</v>
      </c>
      <c r="Y9" s="205">
        <v>4.3</v>
      </c>
      <c r="Z9" s="167">
        <f t="shared" si="0"/>
        <v>3.858333333333333</v>
      </c>
      <c r="AA9" s="209">
        <v>6.4</v>
      </c>
      <c r="AB9" s="212" t="s">
        <v>82</v>
      </c>
      <c r="AC9" s="1">
        <v>7</v>
      </c>
      <c r="AD9" s="209">
        <v>1.3</v>
      </c>
      <c r="AE9" s="212" t="s">
        <v>156</v>
      </c>
    </row>
    <row r="10" spans="1:31" ht="11.25" customHeight="1">
      <c r="A10" s="168">
        <v>8</v>
      </c>
      <c r="B10" s="205">
        <v>4.6</v>
      </c>
      <c r="C10" s="205">
        <v>5.2</v>
      </c>
      <c r="D10" s="205">
        <v>5.3</v>
      </c>
      <c r="E10" s="205">
        <v>5.5</v>
      </c>
      <c r="F10" s="205">
        <v>6.4</v>
      </c>
      <c r="G10" s="205">
        <v>5.9</v>
      </c>
      <c r="H10" s="205">
        <v>5.7</v>
      </c>
      <c r="I10" s="205">
        <v>6</v>
      </c>
      <c r="J10" s="205">
        <v>5.7</v>
      </c>
      <c r="K10" s="205">
        <v>5.4</v>
      </c>
      <c r="L10" s="205">
        <v>4.8</v>
      </c>
      <c r="M10" s="205">
        <v>5.1</v>
      </c>
      <c r="N10" s="205">
        <v>5.4</v>
      </c>
      <c r="O10" s="205">
        <v>5.6</v>
      </c>
      <c r="P10" s="205">
        <v>5.3</v>
      </c>
      <c r="Q10" s="205">
        <v>5.6</v>
      </c>
      <c r="R10" s="205">
        <v>5.5</v>
      </c>
      <c r="S10" s="205">
        <v>5.6</v>
      </c>
      <c r="T10" s="205">
        <v>5.7</v>
      </c>
      <c r="U10" s="205">
        <v>5</v>
      </c>
      <c r="V10" s="205">
        <v>4.7</v>
      </c>
      <c r="W10" s="205">
        <v>4.7</v>
      </c>
      <c r="X10" s="205">
        <v>4.7</v>
      </c>
      <c r="Y10" s="205">
        <v>4.4</v>
      </c>
      <c r="Z10" s="167">
        <f t="shared" si="0"/>
        <v>5.325</v>
      </c>
      <c r="AA10" s="209">
        <v>6.4</v>
      </c>
      <c r="AB10" s="212" t="s">
        <v>165</v>
      </c>
      <c r="AC10" s="1">
        <v>8</v>
      </c>
      <c r="AD10" s="209">
        <v>4.3</v>
      </c>
      <c r="AE10" s="212" t="s">
        <v>188</v>
      </c>
    </row>
    <row r="11" spans="1:31" ht="11.25" customHeight="1">
      <c r="A11" s="168">
        <v>9</v>
      </c>
      <c r="B11" s="205">
        <v>3.9</v>
      </c>
      <c r="C11" s="205">
        <v>4</v>
      </c>
      <c r="D11" s="205">
        <v>3.8</v>
      </c>
      <c r="E11" s="205">
        <v>3.8</v>
      </c>
      <c r="F11" s="205">
        <v>3.9</v>
      </c>
      <c r="G11" s="205">
        <v>3.7</v>
      </c>
      <c r="H11" s="205">
        <v>5.9</v>
      </c>
      <c r="I11" s="205">
        <v>6</v>
      </c>
      <c r="J11" s="205">
        <v>7.2</v>
      </c>
      <c r="K11" s="205">
        <v>7.7</v>
      </c>
      <c r="L11" s="205">
        <v>8.6</v>
      </c>
      <c r="M11" s="205">
        <v>8.7</v>
      </c>
      <c r="N11" s="205">
        <v>10</v>
      </c>
      <c r="O11" s="205">
        <v>10.6</v>
      </c>
      <c r="P11" s="205">
        <v>10.6</v>
      </c>
      <c r="Q11" s="205">
        <v>10.6</v>
      </c>
      <c r="R11" s="205">
        <v>10.7</v>
      </c>
      <c r="S11" s="205">
        <v>10.2</v>
      </c>
      <c r="T11" s="205">
        <v>9.9</v>
      </c>
      <c r="U11" s="205">
        <v>9.4</v>
      </c>
      <c r="V11" s="205">
        <v>9.1</v>
      </c>
      <c r="W11" s="205">
        <v>9.7</v>
      </c>
      <c r="X11" s="205">
        <v>10</v>
      </c>
      <c r="Y11" s="205">
        <v>10.4</v>
      </c>
      <c r="Z11" s="167">
        <f t="shared" si="0"/>
        <v>7.849999999999999</v>
      </c>
      <c r="AA11" s="209">
        <v>11.5</v>
      </c>
      <c r="AB11" s="212" t="s">
        <v>166</v>
      </c>
      <c r="AC11" s="1">
        <v>9</v>
      </c>
      <c r="AD11" s="209">
        <v>3.5</v>
      </c>
      <c r="AE11" s="212" t="s">
        <v>152</v>
      </c>
    </row>
    <row r="12" spans="1:31" ht="11.25" customHeight="1">
      <c r="A12" s="176">
        <v>10</v>
      </c>
      <c r="B12" s="207">
        <v>10.3</v>
      </c>
      <c r="C12" s="207">
        <v>10.4</v>
      </c>
      <c r="D12" s="207">
        <v>9</v>
      </c>
      <c r="E12" s="207">
        <v>7.5</v>
      </c>
      <c r="F12" s="207">
        <v>7.3</v>
      </c>
      <c r="G12" s="207">
        <v>7.1</v>
      </c>
      <c r="H12" s="207">
        <v>8.1</v>
      </c>
      <c r="I12" s="207">
        <v>13.1</v>
      </c>
      <c r="J12" s="207">
        <v>14.3</v>
      </c>
      <c r="K12" s="207">
        <v>16.5</v>
      </c>
      <c r="L12" s="207">
        <v>17.1</v>
      </c>
      <c r="M12" s="207">
        <v>17.6</v>
      </c>
      <c r="N12" s="207">
        <v>17.2</v>
      </c>
      <c r="O12" s="207">
        <v>16.4</v>
      </c>
      <c r="P12" s="207">
        <v>14.8</v>
      </c>
      <c r="Q12" s="207">
        <v>13.9</v>
      </c>
      <c r="R12" s="207">
        <v>11.9</v>
      </c>
      <c r="S12" s="207">
        <v>9.8</v>
      </c>
      <c r="T12" s="207">
        <v>8</v>
      </c>
      <c r="U12" s="207">
        <v>6.6</v>
      </c>
      <c r="V12" s="207">
        <v>5</v>
      </c>
      <c r="W12" s="207">
        <v>3.8</v>
      </c>
      <c r="X12" s="207">
        <v>3.6</v>
      </c>
      <c r="Y12" s="207">
        <v>3.7</v>
      </c>
      <c r="Z12" s="177">
        <f t="shared" si="0"/>
        <v>10.541666666666666</v>
      </c>
      <c r="AA12" s="208">
        <v>17.8</v>
      </c>
      <c r="AB12" s="213" t="s">
        <v>141</v>
      </c>
      <c r="AC12" s="164">
        <v>10</v>
      </c>
      <c r="AD12" s="208">
        <v>3.3</v>
      </c>
      <c r="AE12" s="213" t="s">
        <v>189</v>
      </c>
    </row>
    <row r="13" spans="1:31" ht="11.25" customHeight="1">
      <c r="A13" s="168">
        <v>11</v>
      </c>
      <c r="B13" s="205">
        <v>2.2</v>
      </c>
      <c r="C13" s="205">
        <v>1.4</v>
      </c>
      <c r="D13" s="205">
        <v>1</v>
      </c>
      <c r="E13" s="205">
        <v>1.9</v>
      </c>
      <c r="F13" s="205">
        <v>1.3</v>
      </c>
      <c r="G13" s="205">
        <v>0.7</v>
      </c>
      <c r="H13" s="205">
        <v>3.7</v>
      </c>
      <c r="I13" s="205">
        <v>6.8</v>
      </c>
      <c r="J13" s="205">
        <v>7.4</v>
      </c>
      <c r="K13" s="205">
        <v>8.6</v>
      </c>
      <c r="L13" s="205">
        <v>9.3</v>
      </c>
      <c r="M13" s="205">
        <v>10.4</v>
      </c>
      <c r="N13" s="205">
        <v>10.5</v>
      </c>
      <c r="O13" s="205">
        <v>10.6</v>
      </c>
      <c r="P13" s="205">
        <v>11.2</v>
      </c>
      <c r="Q13" s="205">
        <v>11.2</v>
      </c>
      <c r="R13" s="205">
        <v>10.3</v>
      </c>
      <c r="S13" s="205">
        <v>9.4</v>
      </c>
      <c r="T13" s="205">
        <v>8.3</v>
      </c>
      <c r="U13" s="205">
        <v>8.7</v>
      </c>
      <c r="V13" s="205">
        <v>9.4</v>
      </c>
      <c r="W13" s="205">
        <v>9.5</v>
      </c>
      <c r="X13" s="205">
        <v>9.9</v>
      </c>
      <c r="Y13" s="205">
        <v>10</v>
      </c>
      <c r="Z13" s="167">
        <f t="shared" si="0"/>
        <v>7.2375</v>
      </c>
      <c r="AA13" s="209">
        <v>11.9</v>
      </c>
      <c r="AB13" s="212" t="s">
        <v>167</v>
      </c>
      <c r="AC13" s="1">
        <v>11</v>
      </c>
      <c r="AD13" s="209">
        <v>0.6</v>
      </c>
      <c r="AE13" s="212" t="s">
        <v>190</v>
      </c>
    </row>
    <row r="14" spans="1:31" ht="11.25" customHeight="1">
      <c r="A14" s="168">
        <v>12</v>
      </c>
      <c r="B14" s="205">
        <v>9.3</v>
      </c>
      <c r="C14" s="205">
        <v>9.9</v>
      </c>
      <c r="D14" s="205">
        <v>10.4</v>
      </c>
      <c r="E14" s="205">
        <v>9.1</v>
      </c>
      <c r="F14" s="205">
        <v>8.1</v>
      </c>
      <c r="G14" s="205">
        <v>8.9</v>
      </c>
      <c r="H14" s="205">
        <v>12</v>
      </c>
      <c r="I14" s="205">
        <v>12.6</v>
      </c>
      <c r="J14" s="205">
        <v>14.7</v>
      </c>
      <c r="K14" s="205">
        <v>15.2</v>
      </c>
      <c r="L14" s="205">
        <v>14</v>
      </c>
      <c r="M14" s="205">
        <v>14.5</v>
      </c>
      <c r="N14" s="205">
        <v>14</v>
      </c>
      <c r="O14" s="205">
        <v>14.2</v>
      </c>
      <c r="P14" s="205">
        <v>14.2</v>
      </c>
      <c r="Q14" s="205">
        <v>14.6</v>
      </c>
      <c r="R14" s="205">
        <v>14</v>
      </c>
      <c r="S14" s="205">
        <v>13.3</v>
      </c>
      <c r="T14" s="205">
        <v>12.8</v>
      </c>
      <c r="U14" s="205">
        <v>11.9</v>
      </c>
      <c r="V14" s="205">
        <v>11.8</v>
      </c>
      <c r="W14" s="205">
        <v>11.5</v>
      </c>
      <c r="X14" s="205">
        <v>11.4</v>
      </c>
      <c r="Y14" s="205">
        <v>10.4</v>
      </c>
      <c r="Z14" s="167">
        <f t="shared" si="0"/>
        <v>12.199999999999998</v>
      </c>
      <c r="AA14" s="209">
        <v>15.5</v>
      </c>
      <c r="AB14" s="212" t="s">
        <v>168</v>
      </c>
      <c r="AC14" s="1">
        <v>12</v>
      </c>
      <c r="AD14" s="209">
        <v>7.8</v>
      </c>
      <c r="AE14" s="212" t="s">
        <v>148</v>
      </c>
    </row>
    <row r="15" spans="1:31" ht="11.25" customHeight="1">
      <c r="A15" s="168">
        <v>13</v>
      </c>
      <c r="B15" s="205">
        <v>9.7</v>
      </c>
      <c r="C15" s="205">
        <v>9.8</v>
      </c>
      <c r="D15" s="205">
        <v>9.5</v>
      </c>
      <c r="E15" s="205">
        <v>9</v>
      </c>
      <c r="F15" s="205">
        <v>8.8</v>
      </c>
      <c r="G15" s="205">
        <v>9.1</v>
      </c>
      <c r="H15" s="205">
        <v>8.7</v>
      </c>
      <c r="I15" s="205">
        <v>9</v>
      </c>
      <c r="J15" s="205">
        <v>9.3</v>
      </c>
      <c r="K15" s="205">
        <v>9.6</v>
      </c>
      <c r="L15" s="205">
        <v>9.6</v>
      </c>
      <c r="M15" s="205">
        <v>12.7</v>
      </c>
      <c r="N15" s="205">
        <v>13</v>
      </c>
      <c r="O15" s="205">
        <v>12.6</v>
      </c>
      <c r="P15" s="205">
        <v>13</v>
      </c>
      <c r="Q15" s="205">
        <v>13.2</v>
      </c>
      <c r="R15" s="205">
        <v>12.7</v>
      </c>
      <c r="S15" s="205">
        <v>11.7</v>
      </c>
      <c r="T15" s="205">
        <v>11.3</v>
      </c>
      <c r="U15" s="205">
        <v>11.5</v>
      </c>
      <c r="V15" s="205">
        <v>9.6</v>
      </c>
      <c r="W15" s="205">
        <v>10</v>
      </c>
      <c r="X15" s="205">
        <v>10.7</v>
      </c>
      <c r="Y15" s="205">
        <v>10.6</v>
      </c>
      <c r="Z15" s="167">
        <f t="shared" si="0"/>
        <v>10.612499999999997</v>
      </c>
      <c r="AA15" s="209">
        <v>13.3</v>
      </c>
      <c r="AB15" s="212" t="s">
        <v>169</v>
      </c>
      <c r="AC15" s="1">
        <v>13</v>
      </c>
      <c r="AD15" s="209">
        <v>8.6</v>
      </c>
      <c r="AE15" s="212" t="s">
        <v>191</v>
      </c>
    </row>
    <row r="16" spans="1:31" ht="11.25" customHeight="1">
      <c r="A16" s="168">
        <v>14</v>
      </c>
      <c r="B16" s="205">
        <v>10</v>
      </c>
      <c r="C16" s="205">
        <v>9.1</v>
      </c>
      <c r="D16" s="205">
        <v>9.7</v>
      </c>
      <c r="E16" s="205">
        <v>9.7</v>
      </c>
      <c r="F16" s="205">
        <v>7.6</v>
      </c>
      <c r="G16" s="205">
        <v>6.9</v>
      </c>
      <c r="H16" s="205">
        <v>10</v>
      </c>
      <c r="I16" s="205">
        <v>11.9</v>
      </c>
      <c r="J16" s="205">
        <v>12.6</v>
      </c>
      <c r="K16" s="205">
        <v>15.2</v>
      </c>
      <c r="L16" s="205">
        <v>16</v>
      </c>
      <c r="M16" s="205">
        <v>16.3</v>
      </c>
      <c r="N16" s="205">
        <v>16.8</v>
      </c>
      <c r="O16" s="205">
        <v>15.8</v>
      </c>
      <c r="P16" s="205">
        <v>15.5</v>
      </c>
      <c r="Q16" s="205">
        <v>14.2</v>
      </c>
      <c r="R16" s="205">
        <v>12.7</v>
      </c>
      <c r="S16" s="205">
        <v>10.7</v>
      </c>
      <c r="T16" s="205">
        <v>9.5</v>
      </c>
      <c r="U16" s="205">
        <v>9.3</v>
      </c>
      <c r="V16" s="205">
        <v>9.3</v>
      </c>
      <c r="W16" s="205">
        <v>9.1</v>
      </c>
      <c r="X16" s="205">
        <v>8.5</v>
      </c>
      <c r="Y16" s="205">
        <v>8.6</v>
      </c>
      <c r="Z16" s="167">
        <f t="shared" si="0"/>
        <v>11.458333333333336</v>
      </c>
      <c r="AA16" s="209">
        <v>17.2</v>
      </c>
      <c r="AB16" s="212" t="s">
        <v>170</v>
      </c>
      <c r="AC16" s="1">
        <v>14</v>
      </c>
      <c r="AD16" s="209">
        <v>6.6</v>
      </c>
      <c r="AE16" s="212" t="s">
        <v>152</v>
      </c>
    </row>
    <row r="17" spans="1:31" ht="11.25" customHeight="1">
      <c r="A17" s="168">
        <v>15</v>
      </c>
      <c r="B17" s="205">
        <v>6.3</v>
      </c>
      <c r="C17" s="205">
        <v>6.5</v>
      </c>
      <c r="D17" s="205">
        <v>6.1</v>
      </c>
      <c r="E17" s="205">
        <v>5</v>
      </c>
      <c r="F17" s="205">
        <v>5.6</v>
      </c>
      <c r="G17" s="205">
        <v>5.9</v>
      </c>
      <c r="H17" s="205">
        <v>6.8</v>
      </c>
      <c r="I17" s="205">
        <v>11.1</v>
      </c>
      <c r="J17" s="205">
        <v>11.9</v>
      </c>
      <c r="K17" s="205">
        <v>13.8</v>
      </c>
      <c r="L17" s="205">
        <v>14.8</v>
      </c>
      <c r="M17" s="205">
        <v>16</v>
      </c>
      <c r="N17" s="205">
        <v>17.1</v>
      </c>
      <c r="O17" s="205">
        <v>15</v>
      </c>
      <c r="P17" s="205">
        <v>15</v>
      </c>
      <c r="Q17" s="205">
        <v>15.1</v>
      </c>
      <c r="R17" s="205">
        <v>14.9</v>
      </c>
      <c r="S17" s="205">
        <v>12.9</v>
      </c>
      <c r="T17" s="205">
        <v>11.8</v>
      </c>
      <c r="U17" s="205">
        <v>10.7</v>
      </c>
      <c r="V17" s="205">
        <v>7.8</v>
      </c>
      <c r="W17" s="205">
        <v>8.4</v>
      </c>
      <c r="X17" s="205">
        <v>6.9</v>
      </c>
      <c r="Y17" s="205">
        <v>7.5</v>
      </c>
      <c r="Z17" s="167">
        <f t="shared" si="0"/>
        <v>10.537500000000001</v>
      </c>
      <c r="AA17" s="209">
        <v>17.2</v>
      </c>
      <c r="AB17" s="212" t="s">
        <v>56</v>
      </c>
      <c r="AC17" s="1">
        <v>15</v>
      </c>
      <c r="AD17" s="209">
        <v>5</v>
      </c>
      <c r="AE17" s="212" t="s">
        <v>192</v>
      </c>
    </row>
    <row r="18" spans="1:31" ht="11.25" customHeight="1">
      <c r="A18" s="168">
        <v>16</v>
      </c>
      <c r="B18" s="205">
        <v>7.3</v>
      </c>
      <c r="C18" s="205">
        <v>7</v>
      </c>
      <c r="D18" s="205">
        <v>6.7</v>
      </c>
      <c r="E18" s="205">
        <v>5.9</v>
      </c>
      <c r="F18" s="205">
        <v>7.7</v>
      </c>
      <c r="G18" s="205">
        <v>7.7</v>
      </c>
      <c r="H18" s="205">
        <v>10.6</v>
      </c>
      <c r="I18" s="205">
        <v>12.2</v>
      </c>
      <c r="J18" s="205">
        <v>12.2</v>
      </c>
      <c r="K18" s="205">
        <v>13.3</v>
      </c>
      <c r="L18" s="205">
        <v>15.3</v>
      </c>
      <c r="M18" s="205">
        <v>14.8</v>
      </c>
      <c r="N18" s="205">
        <v>16.4</v>
      </c>
      <c r="O18" s="205">
        <v>18.4</v>
      </c>
      <c r="P18" s="205">
        <v>18.4</v>
      </c>
      <c r="Q18" s="205">
        <v>18.7</v>
      </c>
      <c r="R18" s="205">
        <v>17.9</v>
      </c>
      <c r="S18" s="205">
        <v>14.4</v>
      </c>
      <c r="T18" s="205">
        <v>13</v>
      </c>
      <c r="U18" s="205">
        <v>12.4</v>
      </c>
      <c r="V18" s="205">
        <v>13.9</v>
      </c>
      <c r="W18" s="205">
        <v>11.5</v>
      </c>
      <c r="X18" s="205">
        <v>10.4</v>
      </c>
      <c r="Y18" s="205">
        <v>14.4</v>
      </c>
      <c r="Z18" s="167">
        <f t="shared" si="0"/>
        <v>12.52083333333333</v>
      </c>
      <c r="AA18" s="209">
        <v>19.2</v>
      </c>
      <c r="AB18" s="212" t="s">
        <v>171</v>
      </c>
      <c r="AC18" s="1">
        <v>16</v>
      </c>
      <c r="AD18" s="209">
        <v>5.5</v>
      </c>
      <c r="AE18" s="212" t="s">
        <v>151</v>
      </c>
    </row>
    <row r="19" spans="1:31" ht="11.25" customHeight="1">
      <c r="A19" s="168">
        <v>17</v>
      </c>
      <c r="B19" s="205">
        <v>14.3</v>
      </c>
      <c r="C19" s="205">
        <v>13.5</v>
      </c>
      <c r="D19" s="205">
        <v>12.4</v>
      </c>
      <c r="E19" s="205">
        <v>11.2</v>
      </c>
      <c r="F19" s="205">
        <v>10.7</v>
      </c>
      <c r="G19" s="205">
        <v>9.5</v>
      </c>
      <c r="H19" s="205">
        <v>11</v>
      </c>
      <c r="I19" s="205">
        <v>12.4</v>
      </c>
      <c r="J19" s="205">
        <v>14</v>
      </c>
      <c r="K19" s="205">
        <v>13.4</v>
      </c>
      <c r="L19" s="205">
        <v>13.7</v>
      </c>
      <c r="M19" s="205">
        <v>13.7</v>
      </c>
      <c r="N19" s="205">
        <v>14.3</v>
      </c>
      <c r="O19" s="205">
        <v>15.2</v>
      </c>
      <c r="P19" s="205">
        <v>15</v>
      </c>
      <c r="Q19" s="205">
        <v>15.4</v>
      </c>
      <c r="R19" s="205">
        <v>13.2</v>
      </c>
      <c r="S19" s="205">
        <v>10.8</v>
      </c>
      <c r="T19" s="205">
        <v>9.6</v>
      </c>
      <c r="U19" s="205">
        <v>8.9</v>
      </c>
      <c r="V19" s="205">
        <v>8.1</v>
      </c>
      <c r="W19" s="205">
        <v>7.6</v>
      </c>
      <c r="X19" s="205">
        <v>6.9</v>
      </c>
      <c r="Y19" s="205">
        <v>6.5</v>
      </c>
      <c r="Z19" s="167">
        <f t="shared" si="0"/>
        <v>11.720833333333333</v>
      </c>
      <c r="AA19" s="209">
        <v>15.6</v>
      </c>
      <c r="AB19" s="212" t="s">
        <v>172</v>
      </c>
      <c r="AC19" s="1">
        <v>17</v>
      </c>
      <c r="AD19" s="209">
        <v>6.4</v>
      </c>
      <c r="AE19" s="212" t="s">
        <v>193</v>
      </c>
    </row>
    <row r="20" spans="1:31" ht="11.25" customHeight="1">
      <c r="A20" s="168">
        <v>18</v>
      </c>
      <c r="B20" s="205">
        <v>5.6</v>
      </c>
      <c r="C20" s="205">
        <v>3.6</v>
      </c>
      <c r="D20" s="205">
        <v>2.8</v>
      </c>
      <c r="E20" s="205">
        <v>2.8</v>
      </c>
      <c r="F20" s="205">
        <v>2.6</v>
      </c>
      <c r="G20" s="205">
        <v>3.1</v>
      </c>
      <c r="H20" s="205">
        <v>6.7</v>
      </c>
      <c r="I20" s="205">
        <v>9</v>
      </c>
      <c r="J20" s="205">
        <v>10.6</v>
      </c>
      <c r="K20" s="205">
        <v>13.7</v>
      </c>
      <c r="L20" s="205">
        <v>13.5</v>
      </c>
      <c r="M20" s="205">
        <v>14.1</v>
      </c>
      <c r="N20" s="205">
        <v>14</v>
      </c>
      <c r="O20" s="205">
        <v>13.4</v>
      </c>
      <c r="P20" s="205">
        <v>13.6</v>
      </c>
      <c r="Q20" s="205">
        <v>13.5</v>
      </c>
      <c r="R20" s="205">
        <v>12.9</v>
      </c>
      <c r="S20" s="205">
        <v>12.5</v>
      </c>
      <c r="T20" s="205">
        <v>9.6</v>
      </c>
      <c r="U20" s="205">
        <v>9.2</v>
      </c>
      <c r="V20" s="205">
        <v>9.4</v>
      </c>
      <c r="W20" s="205">
        <v>9.1</v>
      </c>
      <c r="X20" s="205">
        <v>8.9</v>
      </c>
      <c r="Y20" s="205">
        <v>8.1</v>
      </c>
      <c r="Z20" s="167">
        <f t="shared" si="0"/>
        <v>9.2625</v>
      </c>
      <c r="AA20" s="209">
        <v>15.7</v>
      </c>
      <c r="AB20" s="212" t="s">
        <v>173</v>
      </c>
      <c r="AC20" s="1">
        <v>18</v>
      </c>
      <c r="AD20" s="209">
        <v>2.3</v>
      </c>
      <c r="AE20" s="212" t="s">
        <v>194</v>
      </c>
    </row>
    <row r="21" spans="1:31" ht="11.25" customHeight="1">
      <c r="A21" s="168">
        <v>19</v>
      </c>
      <c r="B21" s="205">
        <v>8.4</v>
      </c>
      <c r="C21" s="205">
        <v>9.2</v>
      </c>
      <c r="D21" s="205">
        <v>8.6</v>
      </c>
      <c r="E21" s="205">
        <v>8</v>
      </c>
      <c r="F21" s="205">
        <v>7.6</v>
      </c>
      <c r="G21" s="205">
        <v>7.7</v>
      </c>
      <c r="H21" s="205">
        <v>8.3</v>
      </c>
      <c r="I21" s="205">
        <v>8.9</v>
      </c>
      <c r="J21" s="205">
        <v>9</v>
      </c>
      <c r="K21" s="205">
        <v>10.1</v>
      </c>
      <c r="L21" s="205">
        <v>11.1</v>
      </c>
      <c r="M21" s="205">
        <v>10</v>
      </c>
      <c r="N21" s="205">
        <v>10.6</v>
      </c>
      <c r="O21" s="205">
        <v>10.5</v>
      </c>
      <c r="P21" s="205">
        <v>10.4</v>
      </c>
      <c r="Q21" s="205">
        <v>10.3</v>
      </c>
      <c r="R21" s="205">
        <v>9.6</v>
      </c>
      <c r="S21" s="205">
        <v>8.4</v>
      </c>
      <c r="T21" s="205">
        <v>8.3</v>
      </c>
      <c r="U21" s="205">
        <v>8.6</v>
      </c>
      <c r="V21" s="205">
        <v>8.3</v>
      </c>
      <c r="W21" s="205">
        <v>7.5</v>
      </c>
      <c r="X21" s="205">
        <v>8.1</v>
      </c>
      <c r="Y21" s="205">
        <v>9.3</v>
      </c>
      <c r="Z21" s="167">
        <f t="shared" si="0"/>
        <v>9.033333333333335</v>
      </c>
      <c r="AA21" s="209">
        <v>11.1</v>
      </c>
      <c r="AB21" s="212" t="s">
        <v>174</v>
      </c>
      <c r="AC21" s="1">
        <v>19</v>
      </c>
      <c r="AD21" s="209">
        <v>7.3</v>
      </c>
      <c r="AE21" s="212" t="s">
        <v>195</v>
      </c>
    </row>
    <row r="22" spans="1:31" ht="11.25" customHeight="1">
      <c r="A22" s="176">
        <v>20</v>
      </c>
      <c r="B22" s="207">
        <v>9.1</v>
      </c>
      <c r="C22" s="207">
        <v>9.4</v>
      </c>
      <c r="D22" s="207">
        <v>9.9</v>
      </c>
      <c r="E22" s="207">
        <v>9.7</v>
      </c>
      <c r="F22" s="207">
        <v>9</v>
      </c>
      <c r="G22" s="207">
        <v>9</v>
      </c>
      <c r="H22" s="207">
        <v>9.7</v>
      </c>
      <c r="I22" s="207">
        <v>9.5</v>
      </c>
      <c r="J22" s="207">
        <v>10.7</v>
      </c>
      <c r="K22" s="207">
        <v>11.9</v>
      </c>
      <c r="L22" s="207">
        <v>13.1</v>
      </c>
      <c r="M22" s="207">
        <v>11.7</v>
      </c>
      <c r="N22" s="207">
        <v>12.9</v>
      </c>
      <c r="O22" s="207">
        <v>12.4</v>
      </c>
      <c r="P22" s="207">
        <v>11.7</v>
      </c>
      <c r="Q22" s="207">
        <v>11.3</v>
      </c>
      <c r="R22" s="207">
        <v>11.3</v>
      </c>
      <c r="S22" s="207">
        <v>10.9</v>
      </c>
      <c r="T22" s="207">
        <v>10.8</v>
      </c>
      <c r="U22" s="207">
        <v>10.6</v>
      </c>
      <c r="V22" s="207">
        <v>10.6</v>
      </c>
      <c r="W22" s="207">
        <v>10.7</v>
      </c>
      <c r="X22" s="207">
        <v>10.8</v>
      </c>
      <c r="Y22" s="207">
        <v>10.4</v>
      </c>
      <c r="Z22" s="177">
        <f t="shared" si="0"/>
        <v>10.7125</v>
      </c>
      <c r="AA22" s="208">
        <v>13.2</v>
      </c>
      <c r="AB22" s="213" t="s">
        <v>175</v>
      </c>
      <c r="AC22" s="164">
        <v>20</v>
      </c>
      <c r="AD22" s="208">
        <v>8.7</v>
      </c>
      <c r="AE22" s="213" t="s">
        <v>196</v>
      </c>
    </row>
    <row r="23" spans="1:31" ht="11.25" customHeight="1">
      <c r="A23" s="168">
        <v>21</v>
      </c>
      <c r="B23" s="205">
        <v>10.2</v>
      </c>
      <c r="C23" s="205">
        <v>10.3</v>
      </c>
      <c r="D23" s="205">
        <v>11.5</v>
      </c>
      <c r="E23" s="205">
        <v>12.6</v>
      </c>
      <c r="F23" s="205">
        <v>14.4</v>
      </c>
      <c r="G23" s="205">
        <v>14.9</v>
      </c>
      <c r="H23" s="205">
        <v>14.6</v>
      </c>
      <c r="I23" s="205">
        <v>14.8</v>
      </c>
      <c r="J23" s="205">
        <v>15.3</v>
      </c>
      <c r="K23" s="205">
        <v>15.2</v>
      </c>
      <c r="L23" s="205">
        <v>15.3</v>
      </c>
      <c r="M23" s="205">
        <v>15.7</v>
      </c>
      <c r="N23" s="205">
        <v>16.4</v>
      </c>
      <c r="O23" s="205">
        <v>16.7</v>
      </c>
      <c r="P23" s="205">
        <v>17</v>
      </c>
      <c r="Q23" s="205">
        <v>16.6</v>
      </c>
      <c r="R23" s="205">
        <v>16.8</v>
      </c>
      <c r="S23" s="205">
        <v>17.1</v>
      </c>
      <c r="T23" s="205">
        <v>17.3</v>
      </c>
      <c r="U23" s="205">
        <v>17.3</v>
      </c>
      <c r="V23" s="205">
        <v>17.6</v>
      </c>
      <c r="W23" s="205">
        <v>17</v>
      </c>
      <c r="X23" s="205">
        <v>18.5</v>
      </c>
      <c r="Y23" s="205">
        <v>12.5</v>
      </c>
      <c r="Z23" s="167">
        <f t="shared" si="0"/>
        <v>15.233333333333334</v>
      </c>
      <c r="AA23" s="209">
        <v>18.5</v>
      </c>
      <c r="AB23" s="212" t="s">
        <v>176</v>
      </c>
      <c r="AC23" s="1">
        <v>21</v>
      </c>
      <c r="AD23" s="209">
        <v>10.1</v>
      </c>
      <c r="AE23" s="212" t="s">
        <v>197</v>
      </c>
    </row>
    <row r="24" spans="1:31" ht="11.25" customHeight="1">
      <c r="A24" s="168">
        <v>22</v>
      </c>
      <c r="B24" s="205">
        <v>11.5</v>
      </c>
      <c r="C24" s="205">
        <v>10.7</v>
      </c>
      <c r="D24" s="205">
        <v>10.5</v>
      </c>
      <c r="E24" s="205">
        <v>10.5</v>
      </c>
      <c r="F24" s="205">
        <v>10.8</v>
      </c>
      <c r="G24" s="205">
        <v>9.6</v>
      </c>
      <c r="H24" s="205">
        <v>9.3</v>
      </c>
      <c r="I24" s="205">
        <v>9.4</v>
      </c>
      <c r="J24" s="205">
        <v>10.5</v>
      </c>
      <c r="K24" s="205">
        <v>11.1</v>
      </c>
      <c r="L24" s="205">
        <v>11.7</v>
      </c>
      <c r="M24" s="205">
        <v>11.7</v>
      </c>
      <c r="N24" s="205">
        <v>11.3</v>
      </c>
      <c r="O24" s="205">
        <v>11.3</v>
      </c>
      <c r="P24" s="205">
        <v>11.7</v>
      </c>
      <c r="Q24" s="205">
        <v>11.6</v>
      </c>
      <c r="R24" s="205">
        <v>11.5</v>
      </c>
      <c r="S24" s="205">
        <v>10.7</v>
      </c>
      <c r="T24" s="205">
        <v>9.5</v>
      </c>
      <c r="U24" s="205">
        <v>8.6</v>
      </c>
      <c r="V24" s="205">
        <v>8</v>
      </c>
      <c r="W24" s="205">
        <v>6.9</v>
      </c>
      <c r="X24" s="205">
        <v>4.6</v>
      </c>
      <c r="Y24" s="205">
        <v>5.1</v>
      </c>
      <c r="Z24" s="167">
        <f t="shared" si="0"/>
        <v>9.920833333333333</v>
      </c>
      <c r="AA24" s="209">
        <v>12.5</v>
      </c>
      <c r="AB24" s="212" t="s">
        <v>177</v>
      </c>
      <c r="AC24" s="1">
        <v>22</v>
      </c>
      <c r="AD24" s="209">
        <v>4.5</v>
      </c>
      <c r="AE24" s="212" t="s">
        <v>198</v>
      </c>
    </row>
    <row r="25" spans="1:31" ht="11.25" customHeight="1">
      <c r="A25" s="168">
        <v>23</v>
      </c>
      <c r="B25" s="205">
        <v>5.1</v>
      </c>
      <c r="C25" s="205">
        <v>5.6</v>
      </c>
      <c r="D25" s="205">
        <v>4.7</v>
      </c>
      <c r="E25" s="205">
        <v>2.7</v>
      </c>
      <c r="F25" s="205">
        <v>4.7</v>
      </c>
      <c r="G25" s="205">
        <v>3.5</v>
      </c>
      <c r="H25" s="205">
        <v>6</v>
      </c>
      <c r="I25" s="205">
        <v>8</v>
      </c>
      <c r="J25" s="205">
        <v>9.2</v>
      </c>
      <c r="K25" s="205">
        <v>9.8</v>
      </c>
      <c r="L25" s="205">
        <v>10.8</v>
      </c>
      <c r="M25" s="205">
        <v>11.3</v>
      </c>
      <c r="N25" s="205">
        <v>11.4</v>
      </c>
      <c r="O25" s="205">
        <v>12.3</v>
      </c>
      <c r="P25" s="205">
        <v>12.1</v>
      </c>
      <c r="Q25" s="205">
        <v>12.1</v>
      </c>
      <c r="R25" s="205">
        <v>11.6</v>
      </c>
      <c r="S25" s="205">
        <v>11.2</v>
      </c>
      <c r="T25" s="205">
        <v>9.1</v>
      </c>
      <c r="U25" s="205">
        <v>8.5</v>
      </c>
      <c r="V25" s="205">
        <v>9</v>
      </c>
      <c r="W25" s="205">
        <v>9</v>
      </c>
      <c r="X25" s="205">
        <v>8.3</v>
      </c>
      <c r="Y25" s="205">
        <v>7.8</v>
      </c>
      <c r="Z25" s="167">
        <f t="shared" si="0"/>
        <v>8.491666666666665</v>
      </c>
      <c r="AA25" s="209">
        <v>12.7</v>
      </c>
      <c r="AB25" s="212" t="s">
        <v>76</v>
      </c>
      <c r="AC25" s="1">
        <v>23</v>
      </c>
      <c r="AD25" s="209">
        <v>2.5</v>
      </c>
      <c r="AE25" s="212" t="s">
        <v>199</v>
      </c>
    </row>
    <row r="26" spans="1:31" ht="11.25" customHeight="1">
      <c r="A26" s="168">
        <v>24</v>
      </c>
      <c r="B26" s="205">
        <v>9.9</v>
      </c>
      <c r="C26" s="205">
        <v>9.7</v>
      </c>
      <c r="D26" s="205">
        <v>9.6</v>
      </c>
      <c r="E26" s="205">
        <v>9.8</v>
      </c>
      <c r="F26" s="205">
        <v>9.8</v>
      </c>
      <c r="G26" s="205">
        <v>10</v>
      </c>
      <c r="H26" s="205">
        <v>12.5</v>
      </c>
      <c r="I26" s="205">
        <v>14</v>
      </c>
      <c r="J26" s="205">
        <v>14.7</v>
      </c>
      <c r="K26" s="205">
        <v>15.4</v>
      </c>
      <c r="L26" s="205">
        <v>16.1</v>
      </c>
      <c r="M26" s="205">
        <v>17.3</v>
      </c>
      <c r="N26" s="205">
        <v>17.5</v>
      </c>
      <c r="O26" s="205">
        <v>16.8</v>
      </c>
      <c r="P26" s="205">
        <v>17</v>
      </c>
      <c r="Q26" s="205">
        <v>16.6</v>
      </c>
      <c r="R26" s="205">
        <v>15.9</v>
      </c>
      <c r="S26" s="205">
        <v>15.1</v>
      </c>
      <c r="T26" s="205">
        <v>14.2</v>
      </c>
      <c r="U26" s="205">
        <v>13.8</v>
      </c>
      <c r="V26" s="205">
        <v>13.7</v>
      </c>
      <c r="W26" s="205">
        <v>13.4</v>
      </c>
      <c r="X26" s="205">
        <v>13</v>
      </c>
      <c r="Y26" s="205">
        <v>12.8</v>
      </c>
      <c r="Z26" s="167">
        <f t="shared" si="0"/>
        <v>13.691666666666668</v>
      </c>
      <c r="AA26" s="209">
        <v>18.2</v>
      </c>
      <c r="AB26" s="212" t="s">
        <v>178</v>
      </c>
      <c r="AC26" s="1">
        <v>24</v>
      </c>
      <c r="AD26" s="209">
        <v>7.6</v>
      </c>
      <c r="AE26" s="212" t="s">
        <v>200</v>
      </c>
    </row>
    <row r="27" spans="1:31" ht="11.25" customHeight="1">
      <c r="A27" s="168">
        <v>25</v>
      </c>
      <c r="B27" s="205">
        <v>12.6</v>
      </c>
      <c r="C27" s="205">
        <v>12.2</v>
      </c>
      <c r="D27" s="205">
        <v>12.3</v>
      </c>
      <c r="E27" s="205">
        <v>12</v>
      </c>
      <c r="F27" s="205">
        <v>11.9</v>
      </c>
      <c r="G27" s="205">
        <v>12.1</v>
      </c>
      <c r="H27" s="205">
        <v>13.3</v>
      </c>
      <c r="I27" s="205">
        <v>13.8</v>
      </c>
      <c r="J27" s="205">
        <v>14.8</v>
      </c>
      <c r="K27" s="205">
        <v>15.6</v>
      </c>
      <c r="L27" s="205">
        <v>15.9</v>
      </c>
      <c r="M27" s="205">
        <v>15.3</v>
      </c>
      <c r="N27" s="205">
        <v>14.8</v>
      </c>
      <c r="O27" s="205">
        <v>15.7</v>
      </c>
      <c r="P27" s="205">
        <v>15.5</v>
      </c>
      <c r="Q27" s="205">
        <v>15.5</v>
      </c>
      <c r="R27" s="205">
        <v>15.1</v>
      </c>
      <c r="S27" s="205">
        <v>15.7</v>
      </c>
      <c r="T27" s="205">
        <v>14.9</v>
      </c>
      <c r="U27" s="205">
        <v>14.2</v>
      </c>
      <c r="V27" s="205">
        <v>13.6</v>
      </c>
      <c r="W27" s="205">
        <v>12</v>
      </c>
      <c r="X27" s="205">
        <v>11</v>
      </c>
      <c r="Y27" s="205">
        <v>10.3</v>
      </c>
      <c r="Z27" s="167">
        <f t="shared" si="0"/>
        <v>13.754166666666668</v>
      </c>
      <c r="AA27" s="209">
        <v>16.6</v>
      </c>
      <c r="AB27" s="212" t="s">
        <v>179</v>
      </c>
      <c r="AC27" s="1">
        <v>25</v>
      </c>
      <c r="AD27" s="209">
        <v>10.3</v>
      </c>
      <c r="AE27" s="212" t="s">
        <v>63</v>
      </c>
    </row>
    <row r="28" spans="1:31" ht="11.25" customHeight="1">
      <c r="A28" s="168">
        <v>26</v>
      </c>
      <c r="B28" s="205">
        <v>9.1</v>
      </c>
      <c r="C28" s="205">
        <v>7.7</v>
      </c>
      <c r="D28" s="205">
        <v>7.6</v>
      </c>
      <c r="E28" s="205">
        <v>7.6</v>
      </c>
      <c r="F28" s="205">
        <v>7</v>
      </c>
      <c r="G28" s="205">
        <v>6.6</v>
      </c>
      <c r="H28" s="205">
        <v>10.2</v>
      </c>
      <c r="I28" s="205">
        <v>13.7</v>
      </c>
      <c r="J28" s="205">
        <v>15.2</v>
      </c>
      <c r="K28" s="205">
        <v>15</v>
      </c>
      <c r="L28" s="205">
        <v>14.3</v>
      </c>
      <c r="M28" s="205">
        <v>14.9</v>
      </c>
      <c r="N28" s="205">
        <v>14</v>
      </c>
      <c r="O28" s="205">
        <v>13.7</v>
      </c>
      <c r="P28" s="205">
        <v>14.2</v>
      </c>
      <c r="Q28" s="205">
        <v>14.7</v>
      </c>
      <c r="R28" s="205">
        <v>14.4</v>
      </c>
      <c r="S28" s="205">
        <v>12.7</v>
      </c>
      <c r="T28" s="205">
        <v>11</v>
      </c>
      <c r="U28" s="205">
        <v>10.1</v>
      </c>
      <c r="V28" s="205">
        <v>8.3</v>
      </c>
      <c r="W28" s="205">
        <v>7.5</v>
      </c>
      <c r="X28" s="205">
        <v>6.7</v>
      </c>
      <c r="Y28" s="205">
        <v>6.5</v>
      </c>
      <c r="Z28" s="167">
        <f t="shared" si="0"/>
        <v>10.945833333333333</v>
      </c>
      <c r="AA28" s="209">
        <v>16.1</v>
      </c>
      <c r="AB28" s="212" t="s">
        <v>180</v>
      </c>
      <c r="AC28" s="1">
        <v>26</v>
      </c>
      <c r="AD28" s="209">
        <v>6.1</v>
      </c>
      <c r="AE28" s="212" t="s">
        <v>201</v>
      </c>
    </row>
    <row r="29" spans="1:31" ht="11.25" customHeight="1">
      <c r="A29" s="168">
        <v>27</v>
      </c>
      <c r="B29" s="205">
        <v>6.5</v>
      </c>
      <c r="C29" s="205">
        <v>6.7</v>
      </c>
      <c r="D29" s="205">
        <v>5.7</v>
      </c>
      <c r="E29" s="205">
        <v>5.5</v>
      </c>
      <c r="F29" s="205">
        <v>4.6</v>
      </c>
      <c r="G29" s="205">
        <v>5.8</v>
      </c>
      <c r="H29" s="205">
        <v>9.1</v>
      </c>
      <c r="I29" s="205">
        <v>11.1</v>
      </c>
      <c r="J29" s="205">
        <v>12</v>
      </c>
      <c r="K29" s="205">
        <v>13.1</v>
      </c>
      <c r="L29" s="205">
        <v>13.8</v>
      </c>
      <c r="M29" s="205">
        <v>13.5</v>
      </c>
      <c r="N29" s="205">
        <v>13.1</v>
      </c>
      <c r="O29" s="205">
        <v>13.3</v>
      </c>
      <c r="P29" s="205">
        <v>12.8</v>
      </c>
      <c r="Q29" s="205">
        <v>12.5</v>
      </c>
      <c r="R29" s="205">
        <v>12.7</v>
      </c>
      <c r="S29" s="205">
        <v>12.7</v>
      </c>
      <c r="T29" s="205">
        <v>10.8</v>
      </c>
      <c r="U29" s="205">
        <v>10.6</v>
      </c>
      <c r="V29" s="205">
        <v>10.7</v>
      </c>
      <c r="W29" s="205">
        <v>11</v>
      </c>
      <c r="X29" s="205">
        <v>11.1</v>
      </c>
      <c r="Y29" s="205">
        <v>13</v>
      </c>
      <c r="Z29" s="167">
        <f t="shared" si="0"/>
        <v>10.487499999999999</v>
      </c>
      <c r="AA29" s="209">
        <v>14.2</v>
      </c>
      <c r="AB29" s="212" t="s">
        <v>181</v>
      </c>
      <c r="AC29" s="1">
        <v>27</v>
      </c>
      <c r="AD29" s="209">
        <v>4.6</v>
      </c>
      <c r="AE29" s="212" t="s">
        <v>165</v>
      </c>
    </row>
    <row r="30" spans="1:31" ht="11.25" customHeight="1">
      <c r="A30" s="168">
        <v>28</v>
      </c>
      <c r="B30" s="205">
        <v>13.2</v>
      </c>
      <c r="C30" s="205">
        <v>13.8</v>
      </c>
      <c r="D30" s="205">
        <v>13.9</v>
      </c>
      <c r="E30" s="205">
        <v>14.1</v>
      </c>
      <c r="F30" s="205">
        <v>14.2</v>
      </c>
      <c r="G30" s="205">
        <v>14.5</v>
      </c>
      <c r="H30" s="205">
        <v>15.1</v>
      </c>
      <c r="I30" s="205">
        <v>16</v>
      </c>
      <c r="J30" s="205">
        <v>16.4</v>
      </c>
      <c r="K30" s="205">
        <v>16.8</v>
      </c>
      <c r="L30" s="205">
        <v>15.8</v>
      </c>
      <c r="M30" s="205">
        <v>15.9</v>
      </c>
      <c r="N30" s="205">
        <v>15.1</v>
      </c>
      <c r="O30" s="205">
        <v>14.7</v>
      </c>
      <c r="P30" s="205">
        <v>15.6</v>
      </c>
      <c r="Q30" s="205">
        <v>15.6</v>
      </c>
      <c r="R30" s="205">
        <v>15.9</v>
      </c>
      <c r="S30" s="205">
        <v>16.5</v>
      </c>
      <c r="T30" s="205">
        <v>16.6</v>
      </c>
      <c r="U30" s="205">
        <v>16.4</v>
      </c>
      <c r="V30" s="205">
        <v>16</v>
      </c>
      <c r="W30" s="205">
        <v>16</v>
      </c>
      <c r="X30" s="205">
        <v>15.4</v>
      </c>
      <c r="Y30" s="205">
        <v>15.2</v>
      </c>
      <c r="Z30" s="167">
        <f t="shared" si="0"/>
        <v>15.362499999999997</v>
      </c>
      <c r="AA30" s="209">
        <v>17</v>
      </c>
      <c r="AB30" s="212" t="s">
        <v>182</v>
      </c>
      <c r="AC30" s="1">
        <v>28</v>
      </c>
      <c r="AD30" s="209">
        <v>12.9</v>
      </c>
      <c r="AE30" s="212" t="s">
        <v>185</v>
      </c>
    </row>
    <row r="31" spans="1:31" ht="11.25" customHeight="1">
      <c r="A31" s="168">
        <v>29</v>
      </c>
      <c r="B31" s="205">
        <v>14.7</v>
      </c>
      <c r="C31" s="205">
        <v>14.3</v>
      </c>
      <c r="D31" s="205">
        <v>14.7</v>
      </c>
      <c r="E31" s="205">
        <v>15</v>
      </c>
      <c r="F31" s="205">
        <v>14.5</v>
      </c>
      <c r="G31" s="205">
        <v>13.9</v>
      </c>
      <c r="H31" s="205">
        <v>15.7</v>
      </c>
      <c r="I31" s="205">
        <v>16.2</v>
      </c>
      <c r="J31" s="205">
        <v>17.4</v>
      </c>
      <c r="K31" s="205">
        <v>18.7</v>
      </c>
      <c r="L31" s="205">
        <v>18.4</v>
      </c>
      <c r="M31" s="205">
        <v>18.9</v>
      </c>
      <c r="N31" s="205">
        <v>18.9</v>
      </c>
      <c r="O31" s="205">
        <v>19.1</v>
      </c>
      <c r="P31" s="205">
        <v>19.4</v>
      </c>
      <c r="Q31" s="205">
        <v>19.8</v>
      </c>
      <c r="R31" s="205">
        <v>17.5</v>
      </c>
      <c r="S31" s="205">
        <v>17.1</v>
      </c>
      <c r="T31" s="205">
        <v>15.7</v>
      </c>
      <c r="U31" s="205">
        <v>15.4</v>
      </c>
      <c r="V31" s="205">
        <v>15.4</v>
      </c>
      <c r="W31" s="205">
        <v>15.3</v>
      </c>
      <c r="X31" s="205">
        <v>13.7</v>
      </c>
      <c r="Y31" s="205">
        <v>14.2</v>
      </c>
      <c r="Z31" s="167">
        <f t="shared" si="0"/>
        <v>16.412499999999998</v>
      </c>
      <c r="AA31" s="209">
        <v>20.8</v>
      </c>
      <c r="AB31" s="212" t="s">
        <v>183</v>
      </c>
      <c r="AC31" s="1">
        <v>29</v>
      </c>
      <c r="AD31" s="209">
        <v>13.6</v>
      </c>
      <c r="AE31" s="212" t="s">
        <v>202</v>
      </c>
    </row>
    <row r="32" spans="1:31" ht="11.25" customHeight="1">
      <c r="A32" s="168">
        <v>30</v>
      </c>
      <c r="B32" s="205">
        <v>14.9</v>
      </c>
      <c r="C32" s="205">
        <v>14.1</v>
      </c>
      <c r="D32" s="205">
        <v>13.7</v>
      </c>
      <c r="E32" s="205">
        <v>13.7</v>
      </c>
      <c r="F32" s="205">
        <v>12.5</v>
      </c>
      <c r="G32" s="205">
        <v>13.5</v>
      </c>
      <c r="H32" s="205">
        <v>14.8</v>
      </c>
      <c r="I32" s="205">
        <v>16.2</v>
      </c>
      <c r="J32" s="205">
        <v>17.3</v>
      </c>
      <c r="K32" s="205">
        <v>17.2</v>
      </c>
      <c r="L32" s="205">
        <v>17.6</v>
      </c>
      <c r="M32" s="205">
        <v>18.9</v>
      </c>
      <c r="N32" s="205">
        <v>18.8</v>
      </c>
      <c r="O32" s="205">
        <v>18.3</v>
      </c>
      <c r="P32" s="205">
        <v>17.5</v>
      </c>
      <c r="Q32" s="205">
        <v>17.2</v>
      </c>
      <c r="R32" s="205">
        <v>17</v>
      </c>
      <c r="S32" s="205">
        <v>16.4</v>
      </c>
      <c r="T32" s="205">
        <v>16.2</v>
      </c>
      <c r="U32" s="205">
        <v>16.1</v>
      </c>
      <c r="V32" s="205">
        <v>15.9</v>
      </c>
      <c r="W32" s="205">
        <v>15.8</v>
      </c>
      <c r="X32" s="205">
        <v>15.9</v>
      </c>
      <c r="Y32" s="205">
        <v>15.9</v>
      </c>
      <c r="Z32" s="167">
        <f t="shared" si="0"/>
        <v>16.058333333333334</v>
      </c>
      <c r="AA32" s="209">
        <v>19.8</v>
      </c>
      <c r="AB32" s="212" t="s">
        <v>170</v>
      </c>
      <c r="AC32" s="1">
        <v>30</v>
      </c>
      <c r="AD32" s="209">
        <v>12.4</v>
      </c>
      <c r="AE32" s="212" t="s">
        <v>203</v>
      </c>
    </row>
    <row r="33" spans="1:31" ht="11.25" customHeight="1">
      <c r="A33" s="168">
        <v>31</v>
      </c>
      <c r="B33" s="205">
        <v>15.8</v>
      </c>
      <c r="C33" s="205">
        <v>16</v>
      </c>
      <c r="D33" s="205">
        <v>14.4</v>
      </c>
      <c r="E33" s="205">
        <v>13.9</v>
      </c>
      <c r="F33" s="205">
        <v>13.5</v>
      </c>
      <c r="G33" s="205">
        <v>12.2</v>
      </c>
      <c r="H33" s="205">
        <v>13.8</v>
      </c>
      <c r="I33" s="205">
        <v>16.1</v>
      </c>
      <c r="J33" s="205">
        <v>17.6</v>
      </c>
      <c r="K33" s="205">
        <v>18.4</v>
      </c>
      <c r="L33" s="205">
        <v>18.9</v>
      </c>
      <c r="M33" s="205">
        <v>19.8</v>
      </c>
      <c r="N33" s="205">
        <v>17.8</v>
      </c>
      <c r="O33" s="205">
        <v>17.4</v>
      </c>
      <c r="P33" s="205">
        <v>16.8</v>
      </c>
      <c r="Q33" s="205">
        <v>16.6</v>
      </c>
      <c r="R33" s="205">
        <v>16.4</v>
      </c>
      <c r="S33" s="205">
        <v>15.9</v>
      </c>
      <c r="T33" s="205">
        <v>13.6</v>
      </c>
      <c r="U33" s="205">
        <v>13</v>
      </c>
      <c r="V33" s="205">
        <v>12.8</v>
      </c>
      <c r="W33" s="205">
        <v>12.5</v>
      </c>
      <c r="X33" s="205">
        <v>10.4</v>
      </c>
      <c r="Y33" s="205">
        <v>10</v>
      </c>
      <c r="Z33" s="167">
        <f t="shared" si="0"/>
        <v>15.15</v>
      </c>
      <c r="AA33" s="209">
        <v>20.3</v>
      </c>
      <c r="AB33" s="212" t="s">
        <v>184</v>
      </c>
      <c r="AC33" s="1">
        <v>31</v>
      </c>
      <c r="AD33" s="209">
        <v>9.9</v>
      </c>
      <c r="AE33" s="212" t="s">
        <v>201</v>
      </c>
    </row>
    <row r="34" spans="1:31" ht="15" customHeight="1">
      <c r="A34" s="169" t="s">
        <v>9</v>
      </c>
      <c r="B34" s="170">
        <f aca="true" t="shared" si="1" ref="B34:Q34">AVERAGE(B3:B33)</f>
        <v>9.003225806451612</v>
      </c>
      <c r="C34" s="170">
        <f t="shared" si="1"/>
        <v>8.783870967741935</v>
      </c>
      <c r="D34" s="170">
        <f t="shared" si="1"/>
        <v>8.441935483870967</v>
      </c>
      <c r="E34" s="170">
        <f t="shared" si="1"/>
        <v>8.2</v>
      </c>
      <c r="F34" s="170">
        <f t="shared" si="1"/>
        <v>8.064516129032258</v>
      </c>
      <c r="G34" s="170">
        <f t="shared" si="1"/>
        <v>8.003225806451614</v>
      </c>
      <c r="H34" s="170">
        <f t="shared" si="1"/>
        <v>9.464516129032258</v>
      </c>
      <c r="I34" s="170">
        <f t="shared" si="1"/>
        <v>11.032258064516132</v>
      </c>
      <c r="J34" s="170">
        <f t="shared" si="1"/>
        <v>12.029032258064515</v>
      </c>
      <c r="K34" s="170">
        <f t="shared" si="1"/>
        <v>12.874193548387096</v>
      </c>
      <c r="L34" s="170">
        <f t="shared" si="1"/>
        <v>13.283870967741935</v>
      </c>
      <c r="M34" s="170">
        <f t="shared" si="1"/>
        <v>13.606451612903225</v>
      </c>
      <c r="N34" s="170">
        <f t="shared" si="1"/>
        <v>13.75483870967742</v>
      </c>
      <c r="O34" s="170">
        <f t="shared" si="1"/>
        <v>13.703225806451613</v>
      </c>
      <c r="P34" s="170">
        <f t="shared" si="1"/>
        <v>13.62258064516129</v>
      </c>
      <c r="Q34" s="170">
        <f t="shared" si="1"/>
        <v>13.538709677419359</v>
      </c>
      <c r="R34" s="170">
        <f>AVERAGE(R3:R33)</f>
        <v>12.832258064516127</v>
      </c>
      <c r="S34" s="170">
        <f aca="true" t="shared" si="2" ref="S34:Y34">AVERAGE(S3:S33)</f>
        <v>11.841935483870966</v>
      </c>
      <c r="T34" s="170">
        <f t="shared" si="2"/>
        <v>10.893548387096775</v>
      </c>
      <c r="U34" s="170">
        <f t="shared" si="2"/>
        <v>10.464516129032257</v>
      </c>
      <c r="V34" s="170">
        <f t="shared" si="2"/>
        <v>10.141935483870965</v>
      </c>
      <c r="W34" s="170">
        <f t="shared" si="2"/>
        <v>9.85483870967742</v>
      </c>
      <c r="X34" s="170">
        <f t="shared" si="2"/>
        <v>9.451612903225806</v>
      </c>
      <c r="Y34" s="170">
        <f t="shared" si="2"/>
        <v>9.348387096774195</v>
      </c>
      <c r="Z34" s="170">
        <f>AVERAGE(B3:Y33)</f>
        <v>10.92647849462366</v>
      </c>
      <c r="AA34" s="171">
        <f>(AVERAGE(最高))</f>
        <v>15.016129032258064</v>
      </c>
      <c r="AB34" s="172"/>
      <c r="AC34" s="173"/>
      <c r="AD34" s="171">
        <f>(AVERAGE(最低))</f>
        <v>6.2709677419354835</v>
      </c>
      <c r="AE34" s="172"/>
    </row>
    <row r="35" ht="9.75" customHeight="1"/>
    <row r="36" spans="1:9" ht="11.25" customHeight="1">
      <c r="A36" s="151" t="s">
        <v>10</v>
      </c>
      <c r="B36" s="151"/>
      <c r="C36" s="151"/>
      <c r="D36" s="151"/>
      <c r="E36" s="151"/>
      <c r="F36" s="151"/>
      <c r="G36" s="151"/>
      <c r="H36" s="151"/>
      <c r="I36" s="151"/>
    </row>
    <row r="37" spans="1:9" ht="11.25" customHeight="1">
      <c r="A37" s="152" t="s">
        <v>11</v>
      </c>
      <c r="B37" s="153"/>
      <c r="C37" s="153"/>
      <c r="D37" s="115">
        <f>COUNTIF(mean,"&lt;0")</f>
        <v>0</v>
      </c>
      <c r="E37" s="151"/>
      <c r="F37" s="151"/>
      <c r="G37" s="151"/>
      <c r="H37" s="151"/>
      <c r="I37" s="151"/>
    </row>
    <row r="38" spans="1:9" ht="11.25" customHeight="1">
      <c r="A38" s="154" t="s">
        <v>12</v>
      </c>
      <c r="B38" s="155"/>
      <c r="C38" s="155"/>
      <c r="D38" s="116">
        <f>COUNTIF(mean,"&gt;=25")</f>
        <v>0</v>
      </c>
      <c r="E38" s="151"/>
      <c r="F38" s="151"/>
      <c r="G38" s="151"/>
      <c r="H38" s="151"/>
      <c r="I38" s="151"/>
    </row>
    <row r="39" spans="1:9" ht="11.25" customHeight="1">
      <c r="A39" s="152" t="s">
        <v>13</v>
      </c>
      <c r="B39" s="153"/>
      <c r="C39" s="153"/>
      <c r="D39" s="115">
        <f>COUNTIF(最低,"&lt;0")</f>
        <v>0</v>
      </c>
      <c r="E39" s="151"/>
      <c r="F39" s="151"/>
      <c r="G39" s="151"/>
      <c r="H39" s="151"/>
      <c r="I39" s="151"/>
    </row>
    <row r="40" spans="1:9" ht="11.25" customHeight="1">
      <c r="A40" s="154" t="s">
        <v>14</v>
      </c>
      <c r="B40" s="155"/>
      <c r="C40" s="155"/>
      <c r="D40" s="116">
        <f>COUNTIF(最低,"&gt;=25")</f>
        <v>0</v>
      </c>
      <c r="E40" s="151"/>
      <c r="F40" s="151"/>
      <c r="G40" s="151"/>
      <c r="H40" s="151"/>
      <c r="I40" s="151"/>
    </row>
    <row r="41" spans="1:9" ht="11.25" customHeight="1">
      <c r="A41" s="152" t="s">
        <v>15</v>
      </c>
      <c r="B41" s="153"/>
      <c r="C41" s="153"/>
      <c r="D41" s="115">
        <f>COUNTIF(最高,"&lt;0")</f>
        <v>0</v>
      </c>
      <c r="E41" s="151"/>
      <c r="F41" s="151"/>
      <c r="G41" s="151"/>
      <c r="H41" s="151"/>
      <c r="I41" s="151"/>
    </row>
    <row r="42" spans="1:9" ht="11.25" customHeight="1">
      <c r="A42" s="154" t="s">
        <v>16</v>
      </c>
      <c r="B42" s="155"/>
      <c r="C42" s="155"/>
      <c r="D42" s="116">
        <f>COUNTIF(最高,"&gt;=25")</f>
        <v>0</v>
      </c>
      <c r="E42" s="151"/>
      <c r="F42" s="151"/>
      <c r="G42" s="151"/>
      <c r="H42" s="151"/>
      <c r="I42" s="151"/>
    </row>
    <row r="43" spans="1:9" ht="11.25" customHeight="1">
      <c r="A43" s="156" t="s">
        <v>17</v>
      </c>
      <c r="B43" s="157"/>
      <c r="C43" s="157"/>
      <c r="D43" s="117">
        <f>COUNTIF(最高,"&gt;=30")</f>
        <v>0</v>
      </c>
      <c r="E43" s="151"/>
      <c r="F43" s="151"/>
      <c r="G43" s="151"/>
      <c r="H43" s="151"/>
      <c r="I43" s="151"/>
    </row>
    <row r="44" spans="1:9" ht="11.25" customHeight="1">
      <c r="A44" s="151" t="s">
        <v>18</v>
      </c>
      <c r="B44" s="151"/>
      <c r="C44" s="151"/>
      <c r="D44" s="151"/>
      <c r="E44" s="151"/>
      <c r="F44" s="151"/>
      <c r="G44" s="151"/>
      <c r="H44" s="151"/>
      <c r="I44" s="151"/>
    </row>
    <row r="45" spans="1:9" ht="11.25" customHeight="1">
      <c r="A45" s="159" t="s">
        <v>19</v>
      </c>
      <c r="B45" s="158"/>
      <c r="C45" s="158" t="s">
        <v>3</v>
      </c>
      <c r="D45" s="160" t="s">
        <v>6</v>
      </c>
      <c r="E45" s="151"/>
      <c r="F45" s="159" t="s">
        <v>20</v>
      </c>
      <c r="G45" s="158"/>
      <c r="H45" s="158" t="s">
        <v>3</v>
      </c>
      <c r="I45" s="160" t="s">
        <v>8</v>
      </c>
    </row>
    <row r="46" spans="1:9" ht="11.25" customHeight="1">
      <c r="A46" s="118"/>
      <c r="B46" s="119">
        <f>MAX(最高)</f>
        <v>20.8</v>
      </c>
      <c r="C46" s="222">
        <v>29</v>
      </c>
      <c r="D46" s="223" t="s">
        <v>183</v>
      </c>
      <c r="E46" s="151"/>
      <c r="F46" s="118"/>
      <c r="G46" s="119">
        <f>MIN(最低)</f>
        <v>0.6</v>
      </c>
      <c r="H46" s="222">
        <v>11</v>
      </c>
      <c r="I46" s="223" t="s">
        <v>190</v>
      </c>
    </row>
    <row r="47" spans="1:9" ht="11.25" customHeight="1">
      <c r="A47" s="120"/>
      <c r="B47" s="224"/>
      <c r="C47" s="218"/>
      <c r="D47" s="219"/>
      <c r="E47" s="151"/>
      <c r="F47" s="120"/>
      <c r="G47" s="224"/>
      <c r="H47" s="222"/>
      <c r="I47" s="225"/>
    </row>
    <row r="48" spans="1:9" ht="11.25" customHeight="1">
      <c r="A48" s="121"/>
      <c r="B48" s="122"/>
      <c r="C48" s="220"/>
      <c r="D48" s="221"/>
      <c r="E48" s="151"/>
      <c r="F48" s="121"/>
      <c r="G48" s="122"/>
      <c r="H48" s="220"/>
      <c r="I48" s="226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E48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3.75390625" style="0" hidden="1" customWidth="1"/>
    <col min="30" max="31" width="6.25390625" style="0" customWidth="1"/>
    <col min="32" max="32" width="2.75390625" style="0" customWidth="1"/>
  </cols>
  <sheetData>
    <row r="1" spans="2:30" ht="18" customHeight="1">
      <c r="B1" s="166" t="s">
        <v>0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Z1" s="178">
        <f>'1月'!Z1</f>
        <v>2021</v>
      </c>
      <c r="AA1" t="s">
        <v>1</v>
      </c>
      <c r="AB1" s="179">
        <v>4</v>
      </c>
      <c r="AC1" s="165"/>
      <c r="AD1" t="s">
        <v>2</v>
      </c>
    </row>
    <row r="2" spans="1:31" ht="12" customHeight="1">
      <c r="A2" s="174" t="s">
        <v>3</v>
      </c>
      <c r="B2" s="175">
        <v>1</v>
      </c>
      <c r="C2" s="175">
        <v>2</v>
      </c>
      <c r="D2" s="175">
        <v>3</v>
      </c>
      <c r="E2" s="175">
        <v>4</v>
      </c>
      <c r="F2" s="175">
        <v>5</v>
      </c>
      <c r="G2" s="175">
        <v>6</v>
      </c>
      <c r="H2" s="175">
        <v>7</v>
      </c>
      <c r="I2" s="175">
        <v>8</v>
      </c>
      <c r="J2" s="175">
        <v>9</v>
      </c>
      <c r="K2" s="175">
        <v>10</v>
      </c>
      <c r="L2" s="175">
        <v>11</v>
      </c>
      <c r="M2" s="175">
        <v>12</v>
      </c>
      <c r="N2" s="175">
        <v>13</v>
      </c>
      <c r="O2" s="175">
        <v>14</v>
      </c>
      <c r="P2" s="175">
        <v>15</v>
      </c>
      <c r="Q2" s="175">
        <v>16</v>
      </c>
      <c r="R2" s="175">
        <v>17</v>
      </c>
      <c r="S2" s="175">
        <v>18</v>
      </c>
      <c r="T2" s="175">
        <v>19</v>
      </c>
      <c r="U2" s="175">
        <v>20</v>
      </c>
      <c r="V2" s="175">
        <v>21</v>
      </c>
      <c r="W2" s="175">
        <v>22</v>
      </c>
      <c r="X2" s="175">
        <v>23</v>
      </c>
      <c r="Y2" s="175">
        <v>24</v>
      </c>
      <c r="Z2" s="180" t="s">
        <v>4</v>
      </c>
      <c r="AA2" s="180" t="s">
        <v>5</v>
      </c>
      <c r="AB2" s="174" t="s">
        <v>6</v>
      </c>
      <c r="AC2" s="180" t="s">
        <v>3</v>
      </c>
      <c r="AD2" s="180" t="s">
        <v>7</v>
      </c>
      <c r="AE2" s="174" t="s">
        <v>8</v>
      </c>
    </row>
    <row r="3" spans="1:31" ht="11.25" customHeight="1">
      <c r="A3" s="168">
        <v>1</v>
      </c>
      <c r="B3" s="205">
        <v>10.1</v>
      </c>
      <c r="C3" s="205">
        <v>10.4</v>
      </c>
      <c r="D3" s="205">
        <v>10.6</v>
      </c>
      <c r="E3" s="205">
        <v>10.5</v>
      </c>
      <c r="F3" s="205">
        <v>10.9</v>
      </c>
      <c r="G3" s="205">
        <v>10.9</v>
      </c>
      <c r="H3" s="205">
        <v>11.3</v>
      </c>
      <c r="I3" s="205">
        <v>11.9</v>
      </c>
      <c r="J3" s="205">
        <v>13.8</v>
      </c>
      <c r="K3" s="205">
        <v>14.3</v>
      </c>
      <c r="L3" s="205">
        <v>14.5</v>
      </c>
      <c r="M3" s="205">
        <v>14.7</v>
      </c>
      <c r="N3" s="205">
        <v>15.2</v>
      </c>
      <c r="O3" s="205">
        <v>14.9</v>
      </c>
      <c r="P3" s="205">
        <v>14.5</v>
      </c>
      <c r="Q3" s="205">
        <v>14.3</v>
      </c>
      <c r="R3" s="205">
        <v>14</v>
      </c>
      <c r="S3" s="205">
        <v>13.5</v>
      </c>
      <c r="T3" s="205">
        <v>13</v>
      </c>
      <c r="U3" s="205">
        <v>12.6</v>
      </c>
      <c r="V3" s="205">
        <v>12.5</v>
      </c>
      <c r="W3" s="205">
        <v>12.4</v>
      </c>
      <c r="X3" s="205">
        <v>11.5</v>
      </c>
      <c r="Y3" s="205">
        <v>10.6</v>
      </c>
      <c r="Z3" s="167">
        <f aca="true" t="shared" si="0" ref="Z3:Z32">AVERAGE(B3:Y3)</f>
        <v>12.620833333333332</v>
      </c>
      <c r="AA3" s="209">
        <v>15.8</v>
      </c>
      <c r="AB3" s="210" t="s">
        <v>101</v>
      </c>
      <c r="AC3" s="1">
        <v>1</v>
      </c>
      <c r="AD3" s="209">
        <v>9.5</v>
      </c>
      <c r="AE3" s="212" t="s">
        <v>229</v>
      </c>
    </row>
    <row r="4" spans="1:31" ht="11.25" customHeight="1">
      <c r="A4" s="168">
        <v>2</v>
      </c>
      <c r="B4" s="205">
        <v>11.2</v>
      </c>
      <c r="C4" s="205">
        <v>11</v>
      </c>
      <c r="D4" s="205">
        <v>11.2</v>
      </c>
      <c r="E4" s="205">
        <v>11.3</v>
      </c>
      <c r="F4" s="205">
        <v>11.3</v>
      </c>
      <c r="G4" s="205">
        <v>11.9</v>
      </c>
      <c r="H4" s="205">
        <v>13.4</v>
      </c>
      <c r="I4" s="205">
        <v>15.5</v>
      </c>
      <c r="J4" s="205">
        <v>16.5</v>
      </c>
      <c r="K4" s="205">
        <v>16</v>
      </c>
      <c r="L4" s="205">
        <v>16.3</v>
      </c>
      <c r="M4" s="205">
        <v>16.3</v>
      </c>
      <c r="N4" s="205">
        <v>16.3</v>
      </c>
      <c r="O4" s="205">
        <v>15.9</v>
      </c>
      <c r="P4" s="205">
        <v>15.7</v>
      </c>
      <c r="Q4" s="205">
        <v>15.3</v>
      </c>
      <c r="R4" s="205">
        <v>15.8</v>
      </c>
      <c r="S4" s="206">
        <v>15.1</v>
      </c>
      <c r="T4" s="205">
        <v>14.9</v>
      </c>
      <c r="U4" s="205">
        <v>14.9</v>
      </c>
      <c r="V4" s="205">
        <v>14.9</v>
      </c>
      <c r="W4" s="205">
        <v>14.7</v>
      </c>
      <c r="X4" s="205">
        <v>14.7</v>
      </c>
      <c r="Y4" s="205">
        <v>14.6</v>
      </c>
      <c r="Z4" s="167">
        <f t="shared" si="0"/>
        <v>14.362499999999999</v>
      </c>
      <c r="AA4" s="209">
        <v>17.1</v>
      </c>
      <c r="AB4" s="210" t="s">
        <v>204</v>
      </c>
      <c r="AC4" s="1">
        <v>2</v>
      </c>
      <c r="AD4" s="209">
        <v>10.5</v>
      </c>
      <c r="AE4" s="212" t="s">
        <v>230</v>
      </c>
    </row>
    <row r="5" spans="1:31" ht="11.25" customHeight="1">
      <c r="A5" s="168">
        <v>3</v>
      </c>
      <c r="B5" s="205">
        <v>14.7</v>
      </c>
      <c r="C5" s="205">
        <v>14.6</v>
      </c>
      <c r="D5" s="205">
        <v>13.9</v>
      </c>
      <c r="E5" s="205">
        <v>13.4</v>
      </c>
      <c r="F5" s="205">
        <v>13.3</v>
      </c>
      <c r="G5" s="205">
        <v>13.4</v>
      </c>
      <c r="H5" s="205">
        <v>14.4</v>
      </c>
      <c r="I5" s="205">
        <v>15.7</v>
      </c>
      <c r="J5" s="205">
        <v>17.1</v>
      </c>
      <c r="K5" s="205">
        <v>17.6</v>
      </c>
      <c r="L5" s="205">
        <v>17.6</v>
      </c>
      <c r="M5" s="205">
        <v>17.9</v>
      </c>
      <c r="N5" s="205">
        <v>17.7</v>
      </c>
      <c r="O5" s="205">
        <v>17.6</v>
      </c>
      <c r="P5" s="205">
        <v>17.6</v>
      </c>
      <c r="Q5" s="205">
        <v>16.8</v>
      </c>
      <c r="R5" s="205">
        <v>16.9</v>
      </c>
      <c r="S5" s="205">
        <v>16.7</v>
      </c>
      <c r="T5" s="205">
        <v>16.3</v>
      </c>
      <c r="U5" s="205">
        <v>16</v>
      </c>
      <c r="V5" s="205">
        <v>15.4</v>
      </c>
      <c r="W5" s="205">
        <v>15.3</v>
      </c>
      <c r="X5" s="205">
        <v>15.4</v>
      </c>
      <c r="Y5" s="205">
        <v>15.4</v>
      </c>
      <c r="Z5" s="167">
        <f t="shared" si="0"/>
        <v>15.862499999999997</v>
      </c>
      <c r="AA5" s="209">
        <v>18.4</v>
      </c>
      <c r="AB5" s="210" t="s">
        <v>205</v>
      </c>
      <c r="AC5" s="1">
        <v>3</v>
      </c>
      <c r="AD5" s="209">
        <v>13</v>
      </c>
      <c r="AE5" s="212" t="s">
        <v>231</v>
      </c>
    </row>
    <row r="6" spans="1:31" ht="11.25" customHeight="1">
      <c r="A6" s="168">
        <v>4</v>
      </c>
      <c r="B6" s="205">
        <v>15.1</v>
      </c>
      <c r="C6" s="205">
        <v>15.1</v>
      </c>
      <c r="D6" s="205">
        <v>14.9</v>
      </c>
      <c r="E6" s="205">
        <v>14.8</v>
      </c>
      <c r="F6" s="205">
        <v>15.3</v>
      </c>
      <c r="G6" s="205">
        <v>15.8</v>
      </c>
      <c r="H6" s="205">
        <v>15.9</v>
      </c>
      <c r="I6" s="205">
        <v>16.5</v>
      </c>
      <c r="J6" s="205">
        <v>17.2</v>
      </c>
      <c r="K6" s="205">
        <v>17.8</v>
      </c>
      <c r="L6" s="205">
        <v>19</v>
      </c>
      <c r="M6" s="205">
        <v>20.6</v>
      </c>
      <c r="N6" s="205">
        <v>21.2</v>
      </c>
      <c r="O6" s="205">
        <v>20.9</v>
      </c>
      <c r="P6" s="205">
        <v>20.3</v>
      </c>
      <c r="Q6" s="205">
        <v>19.6</v>
      </c>
      <c r="R6" s="205">
        <v>17.6</v>
      </c>
      <c r="S6" s="205">
        <v>17.1</v>
      </c>
      <c r="T6" s="205">
        <v>16.9</v>
      </c>
      <c r="U6" s="205">
        <v>16.9</v>
      </c>
      <c r="V6" s="205">
        <v>16.7</v>
      </c>
      <c r="W6" s="205">
        <v>16.3</v>
      </c>
      <c r="X6" s="205">
        <v>16.1</v>
      </c>
      <c r="Y6" s="205">
        <v>16.2</v>
      </c>
      <c r="Z6" s="167">
        <f t="shared" si="0"/>
        <v>17.241666666666667</v>
      </c>
      <c r="AA6" s="209">
        <v>22</v>
      </c>
      <c r="AB6" s="210" t="s">
        <v>206</v>
      </c>
      <c r="AC6" s="1">
        <v>4</v>
      </c>
      <c r="AD6" s="209">
        <v>14.6</v>
      </c>
      <c r="AE6" s="212" t="s">
        <v>232</v>
      </c>
    </row>
    <row r="7" spans="1:31" ht="11.25" customHeight="1">
      <c r="A7" s="168">
        <v>5</v>
      </c>
      <c r="B7" s="205">
        <v>16.6</v>
      </c>
      <c r="C7" s="205">
        <v>17</v>
      </c>
      <c r="D7" s="205">
        <v>16.8</v>
      </c>
      <c r="E7" s="205">
        <v>16.7</v>
      </c>
      <c r="F7" s="205">
        <v>15.8</v>
      </c>
      <c r="G7" s="205">
        <v>15.2</v>
      </c>
      <c r="H7" s="205">
        <v>14.5</v>
      </c>
      <c r="I7" s="205">
        <v>12.4</v>
      </c>
      <c r="J7" s="205">
        <v>12.8</v>
      </c>
      <c r="K7" s="205">
        <v>12</v>
      </c>
      <c r="L7" s="205">
        <v>10.8</v>
      </c>
      <c r="M7" s="205">
        <v>10.6</v>
      </c>
      <c r="N7" s="205">
        <v>10.2</v>
      </c>
      <c r="O7" s="205">
        <v>9.6</v>
      </c>
      <c r="P7" s="205">
        <v>9.4</v>
      </c>
      <c r="Q7" s="205">
        <v>9.5</v>
      </c>
      <c r="R7" s="205">
        <v>9.4</v>
      </c>
      <c r="S7" s="205">
        <v>9</v>
      </c>
      <c r="T7" s="205">
        <v>8.2</v>
      </c>
      <c r="U7" s="205">
        <v>7.5</v>
      </c>
      <c r="V7" s="205">
        <v>7.7</v>
      </c>
      <c r="W7" s="205">
        <v>7.8</v>
      </c>
      <c r="X7" s="205">
        <v>8</v>
      </c>
      <c r="Y7" s="205">
        <v>7.7</v>
      </c>
      <c r="Z7" s="167">
        <f t="shared" si="0"/>
        <v>11.466666666666667</v>
      </c>
      <c r="AA7" s="209">
        <v>17.2</v>
      </c>
      <c r="AB7" s="210" t="s">
        <v>207</v>
      </c>
      <c r="AC7" s="1">
        <v>5</v>
      </c>
      <c r="AD7" s="209">
        <v>7.5</v>
      </c>
      <c r="AE7" s="212" t="s">
        <v>233</v>
      </c>
    </row>
    <row r="8" spans="1:31" ht="11.25" customHeight="1">
      <c r="A8" s="168">
        <v>6</v>
      </c>
      <c r="B8" s="205">
        <v>7.5</v>
      </c>
      <c r="C8" s="205">
        <v>7.7</v>
      </c>
      <c r="D8" s="205">
        <v>7.7</v>
      </c>
      <c r="E8" s="205">
        <v>7.7</v>
      </c>
      <c r="F8" s="205">
        <v>7.6</v>
      </c>
      <c r="G8" s="205">
        <v>7.6</v>
      </c>
      <c r="H8" s="205">
        <v>8</v>
      </c>
      <c r="I8" s="205">
        <v>8.6</v>
      </c>
      <c r="J8" s="205">
        <v>9</v>
      </c>
      <c r="K8" s="205">
        <v>9.5</v>
      </c>
      <c r="L8" s="205">
        <v>11.4</v>
      </c>
      <c r="M8" s="205">
        <v>11.5</v>
      </c>
      <c r="N8" s="205">
        <v>12.1</v>
      </c>
      <c r="O8" s="205">
        <v>11.6</v>
      </c>
      <c r="P8" s="205">
        <v>11.9</v>
      </c>
      <c r="Q8" s="205">
        <v>11.1</v>
      </c>
      <c r="R8" s="205">
        <v>10.7</v>
      </c>
      <c r="S8" s="205">
        <v>10</v>
      </c>
      <c r="T8" s="205">
        <v>9.7</v>
      </c>
      <c r="U8" s="205">
        <v>9.3</v>
      </c>
      <c r="V8" s="205">
        <v>8.5</v>
      </c>
      <c r="W8" s="205">
        <v>8.5</v>
      </c>
      <c r="X8" s="205">
        <v>9</v>
      </c>
      <c r="Y8" s="205">
        <v>9.1</v>
      </c>
      <c r="Z8" s="167">
        <f t="shared" si="0"/>
        <v>9.3875</v>
      </c>
      <c r="AA8" s="209">
        <v>12.8</v>
      </c>
      <c r="AB8" s="210" t="s">
        <v>208</v>
      </c>
      <c r="AC8" s="1">
        <v>6</v>
      </c>
      <c r="AD8" s="209">
        <v>7.4</v>
      </c>
      <c r="AE8" s="212" t="s">
        <v>234</v>
      </c>
    </row>
    <row r="9" spans="1:31" ht="11.25" customHeight="1">
      <c r="A9" s="168">
        <v>7</v>
      </c>
      <c r="B9" s="205">
        <v>8.8</v>
      </c>
      <c r="C9" s="205">
        <v>7.7</v>
      </c>
      <c r="D9" s="205">
        <v>7.3</v>
      </c>
      <c r="E9" s="205">
        <v>6.5</v>
      </c>
      <c r="F9" s="205">
        <v>5.9</v>
      </c>
      <c r="G9" s="205">
        <v>6.2</v>
      </c>
      <c r="H9" s="205">
        <v>10.5</v>
      </c>
      <c r="I9" s="205">
        <v>11.6</v>
      </c>
      <c r="J9" s="205">
        <v>12.4</v>
      </c>
      <c r="K9" s="205">
        <v>13.4</v>
      </c>
      <c r="L9" s="205">
        <v>13.1</v>
      </c>
      <c r="M9" s="205">
        <v>14.1</v>
      </c>
      <c r="N9" s="205">
        <v>14.5</v>
      </c>
      <c r="O9" s="205">
        <v>14</v>
      </c>
      <c r="P9" s="205">
        <v>13.8</v>
      </c>
      <c r="Q9" s="205">
        <v>13.5</v>
      </c>
      <c r="R9" s="205">
        <v>13.4</v>
      </c>
      <c r="S9" s="205">
        <v>12.8</v>
      </c>
      <c r="T9" s="205">
        <v>10.9</v>
      </c>
      <c r="U9" s="205">
        <v>9.9</v>
      </c>
      <c r="V9" s="205">
        <v>9</v>
      </c>
      <c r="W9" s="205">
        <v>8.3</v>
      </c>
      <c r="X9" s="205">
        <v>7.8</v>
      </c>
      <c r="Y9" s="205">
        <v>7.2</v>
      </c>
      <c r="Z9" s="167">
        <f t="shared" si="0"/>
        <v>10.525000000000002</v>
      </c>
      <c r="AA9" s="209">
        <v>15.2</v>
      </c>
      <c r="AB9" s="210" t="s">
        <v>209</v>
      </c>
      <c r="AC9" s="1">
        <v>7</v>
      </c>
      <c r="AD9" s="209">
        <v>5.6</v>
      </c>
      <c r="AE9" s="212" t="s">
        <v>235</v>
      </c>
    </row>
    <row r="10" spans="1:31" ht="11.25" customHeight="1">
      <c r="A10" s="168">
        <v>8</v>
      </c>
      <c r="B10" s="205">
        <v>10.3</v>
      </c>
      <c r="C10" s="205">
        <v>10.4</v>
      </c>
      <c r="D10" s="205">
        <v>10.3</v>
      </c>
      <c r="E10" s="205">
        <v>10.3</v>
      </c>
      <c r="F10" s="205">
        <v>10</v>
      </c>
      <c r="G10" s="205">
        <v>9.8</v>
      </c>
      <c r="H10" s="205">
        <v>11.5</v>
      </c>
      <c r="I10" s="205">
        <v>13.1</v>
      </c>
      <c r="J10" s="205">
        <v>13.2</v>
      </c>
      <c r="K10" s="205">
        <v>13.6</v>
      </c>
      <c r="L10" s="205">
        <v>14.4</v>
      </c>
      <c r="M10" s="205">
        <v>14.6</v>
      </c>
      <c r="N10" s="205">
        <v>14.6</v>
      </c>
      <c r="O10" s="205">
        <v>14.6</v>
      </c>
      <c r="P10" s="205">
        <v>14.7</v>
      </c>
      <c r="Q10" s="205">
        <v>14.6</v>
      </c>
      <c r="R10" s="205">
        <v>14.3</v>
      </c>
      <c r="S10" s="205">
        <v>12.8</v>
      </c>
      <c r="T10" s="205">
        <v>8.7</v>
      </c>
      <c r="U10" s="205">
        <v>9.6</v>
      </c>
      <c r="V10" s="205">
        <v>8.2</v>
      </c>
      <c r="W10" s="205">
        <v>8.3</v>
      </c>
      <c r="X10" s="205">
        <v>8</v>
      </c>
      <c r="Y10" s="205">
        <v>7.3</v>
      </c>
      <c r="Z10" s="167">
        <f t="shared" si="0"/>
        <v>11.549999999999999</v>
      </c>
      <c r="AA10" s="209">
        <v>15.5</v>
      </c>
      <c r="AB10" s="210" t="s">
        <v>210</v>
      </c>
      <c r="AC10" s="1">
        <v>8</v>
      </c>
      <c r="AD10" s="209">
        <v>7.2</v>
      </c>
      <c r="AE10" s="212" t="s">
        <v>236</v>
      </c>
    </row>
    <row r="11" spans="1:31" ht="11.25" customHeight="1">
      <c r="A11" s="168">
        <v>9</v>
      </c>
      <c r="B11" s="205">
        <v>7.3</v>
      </c>
      <c r="C11" s="205">
        <v>6.3</v>
      </c>
      <c r="D11" s="205">
        <v>5.7</v>
      </c>
      <c r="E11" s="205">
        <v>3.8</v>
      </c>
      <c r="F11" s="205">
        <v>3.3</v>
      </c>
      <c r="G11" s="205">
        <v>3.6</v>
      </c>
      <c r="H11" s="205">
        <v>7.3</v>
      </c>
      <c r="I11" s="205">
        <v>9.9</v>
      </c>
      <c r="J11" s="205">
        <v>11.4</v>
      </c>
      <c r="K11" s="205">
        <v>13</v>
      </c>
      <c r="L11" s="205">
        <v>13.7</v>
      </c>
      <c r="M11" s="205">
        <v>13.8</v>
      </c>
      <c r="N11" s="205">
        <v>15</v>
      </c>
      <c r="O11" s="205">
        <v>15.4</v>
      </c>
      <c r="P11" s="205">
        <v>12.9</v>
      </c>
      <c r="Q11" s="205">
        <v>12.6</v>
      </c>
      <c r="R11" s="205">
        <v>11.6</v>
      </c>
      <c r="S11" s="205">
        <v>9.2</v>
      </c>
      <c r="T11" s="205">
        <v>7.9</v>
      </c>
      <c r="U11" s="205">
        <v>7.6</v>
      </c>
      <c r="V11" s="205">
        <v>7.9</v>
      </c>
      <c r="W11" s="205">
        <v>8</v>
      </c>
      <c r="X11" s="205">
        <v>7.3</v>
      </c>
      <c r="Y11" s="205">
        <v>6.9</v>
      </c>
      <c r="Z11" s="167">
        <f t="shared" si="0"/>
        <v>9.225</v>
      </c>
      <c r="AA11" s="209">
        <v>15.6</v>
      </c>
      <c r="AB11" s="210" t="s">
        <v>211</v>
      </c>
      <c r="AC11" s="1">
        <v>9</v>
      </c>
      <c r="AD11" s="209">
        <v>3</v>
      </c>
      <c r="AE11" s="212" t="s">
        <v>237</v>
      </c>
    </row>
    <row r="12" spans="1:31" ht="11.25" customHeight="1">
      <c r="A12" s="176">
        <v>10</v>
      </c>
      <c r="B12" s="207">
        <v>6.2</v>
      </c>
      <c r="C12" s="207">
        <v>5.5</v>
      </c>
      <c r="D12" s="207">
        <v>4.3</v>
      </c>
      <c r="E12" s="207">
        <v>2.9</v>
      </c>
      <c r="F12" s="207">
        <v>2.8</v>
      </c>
      <c r="G12" s="207">
        <v>5</v>
      </c>
      <c r="H12" s="207">
        <v>6.4</v>
      </c>
      <c r="I12" s="207">
        <v>9.9</v>
      </c>
      <c r="J12" s="207">
        <v>10</v>
      </c>
      <c r="K12" s="207">
        <v>11</v>
      </c>
      <c r="L12" s="207">
        <v>10.6</v>
      </c>
      <c r="M12" s="207">
        <v>10.8</v>
      </c>
      <c r="N12" s="207">
        <v>11.1</v>
      </c>
      <c r="O12" s="207">
        <v>11.6</v>
      </c>
      <c r="P12" s="207">
        <v>10.9</v>
      </c>
      <c r="Q12" s="207">
        <v>10.8</v>
      </c>
      <c r="R12" s="207">
        <v>10.3</v>
      </c>
      <c r="S12" s="207">
        <v>9.9</v>
      </c>
      <c r="T12" s="207">
        <v>8.6</v>
      </c>
      <c r="U12" s="207">
        <v>7</v>
      </c>
      <c r="V12" s="207">
        <v>6.5</v>
      </c>
      <c r="W12" s="207">
        <v>6.4</v>
      </c>
      <c r="X12" s="207">
        <v>6.3</v>
      </c>
      <c r="Y12" s="207">
        <v>6.4</v>
      </c>
      <c r="Z12" s="177">
        <f t="shared" si="0"/>
        <v>7.966666666666668</v>
      </c>
      <c r="AA12" s="208">
        <v>12.1</v>
      </c>
      <c r="AB12" s="211" t="s">
        <v>212</v>
      </c>
      <c r="AC12" s="164">
        <v>10</v>
      </c>
      <c r="AD12" s="208">
        <v>2.3</v>
      </c>
      <c r="AE12" s="213" t="s">
        <v>238</v>
      </c>
    </row>
    <row r="13" spans="1:31" ht="11.25" customHeight="1">
      <c r="A13" s="168">
        <v>11</v>
      </c>
      <c r="B13" s="205">
        <v>5.9</v>
      </c>
      <c r="C13" s="205">
        <v>5.7</v>
      </c>
      <c r="D13" s="205">
        <v>5.6</v>
      </c>
      <c r="E13" s="205">
        <v>5.2</v>
      </c>
      <c r="F13" s="205">
        <v>5.2</v>
      </c>
      <c r="G13" s="205">
        <v>6</v>
      </c>
      <c r="H13" s="205">
        <v>10.5</v>
      </c>
      <c r="I13" s="205">
        <v>12</v>
      </c>
      <c r="J13" s="205">
        <v>11.9</v>
      </c>
      <c r="K13" s="205">
        <v>12.8</v>
      </c>
      <c r="L13" s="205">
        <v>13.2</v>
      </c>
      <c r="M13" s="205">
        <v>14</v>
      </c>
      <c r="N13" s="205">
        <v>13.7</v>
      </c>
      <c r="O13" s="205">
        <v>14.3</v>
      </c>
      <c r="P13" s="205">
        <v>14.1</v>
      </c>
      <c r="Q13" s="205">
        <v>13.7</v>
      </c>
      <c r="R13" s="205">
        <v>13.9</v>
      </c>
      <c r="S13" s="205">
        <v>12.9</v>
      </c>
      <c r="T13" s="205">
        <v>10.2</v>
      </c>
      <c r="U13" s="205">
        <v>10</v>
      </c>
      <c r="V13" s="205">
        <v>10</v>
      </c>
      <c r="W13" s="205">
        <v>10.2</v>
      </c>
      <c r="X13" s="205">
        <v>9.3</v>
      </c>
      <c r="Y13" s="205">
        <v>9.7</v>
      </c>
      <c r="Z13" s="167">
        <f t="shared" si="0"/>
        <v>10.416666666666666</v>
      </c>
      <c r="AA13" s="209">
        <v>14.8</v>
      </c>
      <c r="AB13" s="210" t="s">
        <v>213</v>
      </c>
      <c r="AC13" s="1">
        <v>11</v>
      </c>
      <c r="AD13" s="209">
        <v>5</v>
      </c>
      <c r="AE13" s="212" t="s">
        <v>151</v>
      </c>
    </row>
    <row r="14" spans="1:31" ht="11.25" customHeight="1">
      <c r="A14" s="168">
        <v>12</v>
      </c>
      <c r="B14" s="205">
        <v>9.3</v>
      </c>
      <c r="C14" s="205">
        <v>8.7</v>
      </c>
      <c r="D14" s="205">
        <v>9</v>
      </c>
      <c r="E14" s="205">
        <v>8.9</v>
      </c>
      <c r="F14" s="205">
        <v>8</v>
      </c>
      <c r="G14" s="205">
        <v>8.9</v>
      </c>
      <c r="H14" s="205">
        <v>13.1</v>
      </c>
      <c r="I14" s="205">
        <v>14.9</v>
      </c>
      <c r="J14" s="205">
        <v>15.6</v>
      </c>
      <c r="K14" s="205">
        <v>15.9</v>
      </c>
      <c r="L14" s="205">
        <v>16.9</v>
      </c>
      <c r="M14" s="205">
        <v>17</v>
      </c>
      <c r="N14" s="205">
        <v>16.8</v>
      </c>
      <c r="O14" s="205">
        <v>16.8</v>
      </c>
      <c r="P14" s="205">
        <v>16.9</v>
      </c>
      <c r="Q14" s="205">
        <v>16.4</v>
      </c>
      <c r="R14" s="205">
        <v>15.8</v>
      </c>
      <c r="S14" s="205">
        <v>14.9</v>
      </c>
      <c r="T14" s="205">
        <v>14.7</v>
      </c>
      <c r="U14" s="205">
        <v>14.4</v>
      </c>
      <c r="V14" s="205">
        <v>14.1</v>
      </c>
      <c r="W14" s="205">
        <v>12.7</v>
      </c>
      <c r="X14" s="205">
        <v>12.9</v>
      </c>
      <c r="Y14" s="205">
        <v>13.4</v>
      </c>
      <c r="Z14" s="167">
        <f t="shared" si="0"/>
        <v>13.583333333333334</v>
      </c>
      <c r="AA14" s="209">
        <v>17.7</v>
      </c>
      <c r="AB14" s="210" t="s">
        <v>214</v>
      </c>
      <c r="AC14" s="1">
        <v>12</v>
      </c>
      <c r="AD14" s="209">
        <v>7.6</v>
      </c>
      <c r="AE14" s="212" t="s">
        <v>235</v>
      </c>
    </row>
    <row r="15" spans="1:31" ht="11.25" customHeight="1">
      <c r="A15" s="168">
        <v>13</v>
      </c>
      <c r="B15" s="205">
        <v>13.2</v>
      </c>
      <c r="C15" s="205">
        <v>13.7</v>
      </c>
      <c r="D15" s="205">
        <v>13.7</v>
      </c>
      <c r="E15" s="205">
        <v>13.8</v>
      </c>
      <c r="F15" s="205">
        <v>14.1</v>
      </c>
      <c r="G15" s="205">
        <v>14.5</v>
      </c>
      <c r="H15" s="205">
        <v>14.7</v>
      </c>
      <c r="I15" s="205">
        <v>14.7</v>
      </c>
      <c r="J15" s="205">
        <v>15.2</v>
      </c>
      <c r="K15" s="205">
        <v>15.6</v>
      </c>
      <c r="L15" s="205">
        <v>16.8</v>
      </c>
      <c r="M15" s="205">
        <v>16.6</v>
      </c>
      <c r="N15" s="205">
        <v>17.2</v>
      </c>
      <c r="O15" s="205">
        <v>16.7</v>
      </c>
      <c r="P15" s="205">
        <v>16.9</v>
      </c>
      <c r="Q15" s="205">
        <v>17.4</v>
      </c>
      <c r="R15" s="205">
        <v>17.2</v>
      </c>
      <c r="S15" s="205">
        <v>16.6</v>
      </c>
      <c r="T15" s="205">
        <v>15.9</v>
      </c>
      <c r="U15" s="205">
        <v>15.8</v>
      </c>
      <c r="V15" s="205">
        <v>15.4</v>
      </c>
      <c r="W15" s="205">
        <v>16.1</v>
      </c>
      <c r="X15" s="205">
        <v>16.4</v>
      </c>
      <c r="Y15" s="205">
        <v>16.5</v>
      </c>
      <c r="Z15" s="167">
        <f t="shared" si="0"/>
        <v>15.612499999999999</v>
      </c>
      <c r="AA15" s="209">
        <v>17.7</v>
      </c>
      <c r="AB15" s="210" t="s">
        <v>215</v>
      </c>
      <c r="AC15" s="1">
        <v>13</v>
      </c>
      <c r="AD15" s="209">
        <v>13</v>
      </c>
      <c r="AE15" s="212" t="s">
        <v>239</v>
      </c>
    </row>
    <row r="16" spans="1:31" ht="11.25" customHeight="1">
      <c r="A16" s="168">
        <v>14</v>
      </c>
      <c r="B16" s="205">
        <v>16.3</v>
      </c>
      <c r="C16" s="205">
        <v>16.5</v>
      </c>
      <c r="D16" s="205">
        <v>16.5</v>
      </c>
      <c r="E16" s="205">
        <v>15.9</v>
      </c>
      <c r="F16" s="205">
        <v>15.8</v>
      </c>
      <c r="G16" s="205">
        <v>16.4</v>
      </c>
      <c r="H16" s="205">
        <v>16.5</v>
      </c>
      <c r="I16" s="205">
        <v>16.9</v>
      </c>
      <c r="J16" s="205">
        <v>17.1</v>
      </c>
      <c r="K16" s="205">
        <v>17.8</v>
      </c>
      <c r="L16" s="205">
        <v>18.4</v>
      </c>
      <c r="M16" s="205">
        <v>14.4</v>
      </c>
      <c r="N16" s="205">
        <v>12.8</v>
      </c>
      <c r="O16" s="205">
        <v>12.3</v>
      </c>
      <c r="P16" s="205">
        <v>12.3</v>
      </c>
      <c r="Q16" s="205">
        <v>11.2</v>
      </c>
      <c r="R16" s="205">
        <v>10.4</v>
      </c>
      <c r="S16" s="205">
        <v>10.3</v>
      </c>
      <c r="T16" s="205">
        <v>9.9</v>
      </c>
      <c r="U16" s="205">
        <v>8.5</v>
      </c>
      <c r="V16" s="205">
        <v>7.8</v>
      </c>
      <c r="W16" s="205">
        <v>7.6</v>
      </c>
      <c r="X16" s="205">
        <v>7.2</v>
      </c>
      <c r="Y16" s="205">
        <v>7</v>
      </c>
      <c r="Z16" s="167">
        <f t="shared" si="0"/>
        <v>13.158333333333337</v>
      </c>
      <c r="AA16" s="209">
        <v>18.6</v>
      </c>
      <c r="AB16" s="210" t="s">
        <v>216</v>
      </c>
      <c r="AC16" s="1">
        <v>14</v>
      </c>
      <c r="AD16" s="209">
        <v>7</v>
      </c>
      <c r="AE16" s="212" t="s">
        <v>63</v>
      </c>
    </row>
    <row r="17" spans="1:31" ht="11.25" customHeight="1">
      <c r="A17" s="168">
        <v>15</v>
      </c>
      <c r="B17" s="205">
        <v>6.7</v>
      </c>
      <c r="C17" s="205">
        <v>5.5</v>
      </c>
      <c r="D17" s="205">
        <v>4.9</v>
      </c>
      <c r="E17" s="205">
        <v>4.6</v>
      </c>
      <c r="F17" s="205">
        <v>4.2</v>
      </c>
      <c r="G17" s="205">
        <v>5.9</v>
      </c>
      <c r="H17" s="205">
        <v>8.1</v>
      </c>
      <c r="I17" s="205">
        <v>9.1</v>
      </c>
      <c r="J17" s="205">
        <v>9.9</v>
      </c>
      <c r="K17" s="205">
        <v>10.1</v>
      </c>
      <c r="L17" s="205">
        <v>10.7</v>
      </c>
      <c r="M17" s="205">
        <v>11.2</v>
      </c>
      <c r="N17" s="205">
        <v>11.3</v>
      </c>
      <c r="O17" s="205">
        <v>12.1</v>
      </c>
      <c r="P17" s="205">
        <v>11.5</v>
      </c>
      <c r="Q17" s="205">
        <v>11.2</v>
      </c>
      <c r="R17" s="205">
        <v>11.2</v>
      </c>
      <c r="S17" s="205">
        <v>10.5</v>
      </c>
      <c r="T17" s="205">
        <v>10.8</v>
      </c>
      <c r="U17" s="205">
        <v>8.2</v>
      </c>
      <c r="V17" s="205">
        <v>8</v>
      </c>
      <c r="W17" s="205">
        <v>7.8</v>
      </c>
      <c r="X17" s="205">
        <v>8.1</v>
      </c>
      <c r="Y17" s="205">
        <v>8.4</v>
      </c>
      <c r="Z17" s="167">
        <f t="shared" si="0"/>
        <v>8.75</v>
      </c>
      <c r="AA17" s="209">
        <v>12.2</v>
      </c>
      <c r="AB17" s="210" t="s">
        <v>217</v>
      </c>
      <c r="AC17" s="1">
        <v>15</v>
      </c>
      <c r="AD17" s="209">
        <v>4.1</v>
      </c>
      <c r="AE17" s="212" t="s">
        <v>240</v>
      </c>
    </row>
    <row r="18" spans="1:31" ht="11.25" customHeight="1">
      <c r="A18" s="168">
        <v>16</v>
      </c>
      <c r="B18" s="205">
        <v>8.3</v>
      </c>
      <c r="C18" s="205">
        <v>7.9</v>
      </c>
      <c r="D18" s="205">
        <v>7.6</v>
      </c>
      <c r="E18" s="205">
        <v>7.5</v>
      </c>
      <c r="F18" s="205">
        <v>7.2</v>
      </c>
      <c r="G18" s="205">
        <v>8.8</v>
      </c>
      <c r="H18" s="205">
        <v>13.4</v>
      </c>
      <c r="I18" s="205">
        <v>14.1</v>
      </c>
      <c r="J18" s="205">
        <v>14.4</v>
      </c>
      <c r="K18" s="205">
        <v>15.3</v>
      </c>
      <c r="L18" s="205">
        <v>15.7</v>
      </c>
      <c r="M18" s="205">
        <v>16.2</v>
      </c>
      <c r="N18" s="205">
        <v>16.1</v>
      </c>
      <c r="O18" s="205">
        <v>16.5</v>
      </c>
      <c r="P18" s="205">
        <v>15.9</v>
      </c>
      <c r="Q18" s="205">
        <v>15.2</v>
      </c>
      <c r="R18" s="205">
        <v>14.8</v>
      </c>
      <c r="S18" s="205">
        <v>14.8</v>
      </c>
      <c r="T18" s="205">
        <v>14.7</v>
      </c>
      <c r="U18" s="205">
        <v>14.6</v>
      </c>
      <c r="V18" s="205">
        <v>14.4</v>
      </c>
      <c r="W18" s="205">
        <v>14.4</v>
      </c>
      <c r="X18" s="205">
        <v>14.4</v>
      </c>
      <c r="Y18" s="205">
        <v>14.5</v>
      </c>
      <c r="Z18" s="167">
        <f t="shared" si="0"/>
        <v>13.195833333333331</v>
      </c>
      <c r="AA18" s="209">
        <v>17.3</v>
      </c>
      <c r="AB18" s="210" t="s">
        <v>218</v>
      </c>
      <c r="AC18" s="1">
        <v>16</v>
      </c>
      <c r="AD18" s="209">
        <v>7</v>
      </c>
      <c r="AE18" s="212" t="s">
        <v>241</v>
      </c>
    </row>
    <row r="19" spans="1:31" ht="11.25" customHeight="1">
      <c r="A19" s="168">
        <v>17</v>
      </c>
      <c r="B19" s="205">
        <v>14.1</v>
      </c>
      <c r="C19" s="205">
        <v>13.9</v>
      </c>
      <c r="D19" s="205">
        <v>13.5</v>
      </c>
      <c r="E19" s="205">
        <v>14.1</v>
      </c>
      <c r="F19" s="205">
        <v>14.4</v>
      </c>
      <c r="G19" s="205">
        <v>14.3</v>
      </c>
      <c r="H19" s="205">
        <v>14.8</v>
      </c>
      <c r="I19" s="205">
        <v>14.4</v>
      </c>
      <c r="J19" s="205">
        <v>15.3</v>
      </c>
      <c r="K19" s="205">
        <v>17.1</v>
      </c>
      <c r="L19" s="205">
        <v>17.2</v>
      </c>
      <c r="M19" s="205">
        <v>16.6</v>
      </c>
      <c r="N19" s="205">
        <v>16.6</v>
      </c>
      <c r="O19" s="205">
        <v>16.1</v>
      </c>
      <c r="P19" s="205">
        <v>16.5</v>
      </c>
      <c r="Q19" s="205">
        <v>16.4</v>
      </c>
      <c r="R19" s="205">
        <v>15.1</v>
      </c>
      <c r="S19" s="205">
        <v>15.3</v>
      </c>
      <c r="T19" s="205">
        <v>15.3</v>
      </c>
      <c r="U19" s="205">
        <v>14.5</v>
      </c>
      <c r="V19" s="205">
        <v>15.6</v>
      </c>
      <c r="W19" s="205">
        <v>14.4</v>
      </c>
      <c r="X19" s="205">
        <v>14.5</v>
      </c>
      <c r="Y19" s="205">
        <v>14.9</v>
      </c>
      <c r="Z19" s="167">
        <f t="shared" si="0"/>
        <v>15.204166666666666</v>
      </c>
      <c r="AA19" s="209">
        <v>17.3</v>
      </c>
      <c r="AB19" s="210" t="s">
        <v>219</v>
      </c>
      <c r="AC19" s="1">
        <v>17</v>
      </c>
      <c r="AD19" s="209">
        <v>13.3</v>
      </c>
      <c r="AE19" s="212" t="s">
        <v>242</v>
      </c>
    </row>
    <row r="20" spans="1:31" ht="11.25" customHeight="1">
      <c r="A20" s="168">
        <v>18</v>
      </c>
      <c r="B20" s="205">
        <v>15.3</v>
      </c>
      <c r="C20" s="205">
        <v>15.5</v>
      </c>
      <c r="D20" s="205">
        <v>15.8</v>
      </c>
      <c r="E20" s="205">
        <v>15.5</v>
      </c>
      <c r="F20" s="205">
        <v>15.2</v>
      </c>
      <c r="G20" s="205">
        <v>14.3</v>
      </c>
      <c r="H20" s="205">
        <v>15.8</v>
      </c>
      <c r="I20" s="205">
        <v>16.3</v>
      </c>
      <c r="J20" s="205">
        <v>17</v>
      </c>
      <c r="K20" s="205">
        <v>18.2</v>
      </c>
      <c r="L20" s="205">
        <v>19.3</v>
      </c>
      <c r="M20" s="205">
        <v>18.8</v>
      </c>
      <c r="N20" s="205">
        <v>20</v>
      </c>
      <c r="O20" s="205">
        <v>19</v>
      </c>
      <c r="P20" s="205">
        <v>17.4</v>
      </c>
      <c r="Q20" s="205">
        <v>18</v>
      </c>
      <c r="R20" s="205">
        <v>17.2</v>
      </c>
      <c r="S20" s="205">
        <v>14.5</v>
      </c>
      <c r="T20" s="205">
        <v>14</v>
      </c>
      <c r="U20" s="205">
        <v>12.9</v>
      </c>
      <c r="V20" s="205">
        <v>11.9</v>
      </c>
      <c r="W20" s="205">
        <v>11.2</v>
      </c>
      <c r="X20" s="205">
        <v>10.9</v>
      </c>
      <c r="Y20" s="205">
        <v>10.6</v>
      </c>
      <c r="Z20" s="167">
        <f t="shared" si="0"/>
        <v>15.608333333333329</v>
      </c>
      <c r="AA20" s="209">
        <v>20.4</v>
      </c>
      <c r="AB20" s="210" t="s">
        <v>220</v>
      </c>
      <c r="AC20" s="1">
        <v>18</v>
      </c>
      <c r="AD20" s="209">
        <v>10.5</v>
      </c>
      <c r="AE20" s="212" t="s">
        <v>154</v>
      </c>
    </row>
    <row r="21" spans="1:31" ht="11.25" customHeight="1">
      <c r="A21" s="168">
        <v>19</v>
      </c>
      <c r="B21" s="205">
        <v>10.4</v>
      </c>
      <c r="C21" s="205">
        <v>9.8</v>
      </c>
      <c r="D21" s="205">
        <v>9.1</v>
      </c>
      <c r="E21" s="205">
        <v>10.3</v>
      </c>
      <c r="F21" s="205">
        <v>8.1</v>
      </c>
      <c r="G21" s="205">
        <v>10.1</v>
      </c>
      <c r="H21" s="205">
        <v>12.3</v>
      </c>
      <c r="I21" s="205">
        <v>15.7</v>
      </c>
      <c r="J21" s="205">
        <v>17.1</v>
      </c>
      <c r="K21" s="205">
        <v>18.1</v>
      </c>
      <c r="L21" s="205">
        <v>17.1</v>
      </c>
      <c r="M21" s="205">
        <v>18.6</v>
      </c>
      <c r="N21" s="205">
        <v>19.1</v>
      </c>
      <c r="O21" s="205">
        <v>18.9</v>
      </c>
      <c r="P21" s="205">
        <v>19.4</v>
      </c>
      <c r="Q21" s="205">
        <v>19.2</v>
      </c>
      <c r="R21" s="205">
        <v>18.4</v>
      </c>
      <c r="S21" s="205">
        <v>15.9</v>
      </c>
      <c r="T21" s="205">
        <v>13.6</v>
      </c>
      <c r="U21" s="205">
        <v>12.6</v>
      </c>
      <c r="V21" s="205">
        <v>12.1</v>
      </c>
      <c r="W21" s="205">
        <v>11.6</v>
      </c>
      <c r="X21" s="205">
        <v>11.3</v>
      </c>
      <c r="Y21" s="205">
        <v>11.3</v>
      </c>
      <c r="Z21" s="167">
        <f t="shared" si="0"/>
        <v>14.170833333333336</v>
      </c>
      <c r="AA21" s="209">
        <v>19.8</v>
      </c>
      <c r="AB21" s="210" t="s">
        <v>221</v>
      </c>
      <c r="AC21" s="1">
        <v>19</v>
      </c>
      <c r="AD21" s="209">
        <v>7.7</v>
      </c>
      <c r="AE21" s="212" t="s">
        <v>67</v>
      </c>
    </row>
    <row r="22" spans="1:31" ht="11.25" customHeight="1">
      <c r="A22" s="176">
        <v>20</v>
      </c>
      <c r="B22" s="207">
        <v>11</v>
      </c>
      <c r="C22" s="207">
        <v>10.2</v>
      </c>
      <c r="D22" s="207">
        <v>9.8</v>
      </c>
      <c r="E22" s="207">
        <v>10.4</v>
      </c>
      <c r="F22" s="207">
        <v>12.2</v>
      </c>
      <c r="G22" s="207">
        <v>14.5</v>
      </c>
      <c r="H22" s="207">
        <v>16.5</v>
      </c>
      <c r="I22" s="207">
        <v>18</v>
      </c>
      <c r="J22" s="207">
        <v>18.9</v>
      </c>
      <c r="K22" s="207">
        <v>19.7</v>
      </c>
      <c r="L22" s="207">
        <v>20.2</v>
      </c>
      <c r="M22" s="207">
        <v>20.6</v>
      </c>
      <c r="N22" s="207">
        <v>20.8</v>
      </c>
      <c r="O22" s="207">
        <v>20.4</v>
      </c>
      <c r="P22" s="207">
        <v>20.1</v>
      </c>
      <c r="Q22" s="207">
        <v>21</v>
      </c>
      <c r="R22" s="207">
        <v>20.9</v>
      </c>
      <c r="S22" s="207">
        <v>19.2</v>
      </c>
      <c r="T22" s="207">
        <v>16.5</v>
      </c>
      <c r="U22" s="207">
        <v>16.7</v>
      </c>
      <c r="V22" s="207">
        <v>16.4</v>
      </c>
      <c r="W22" s="207">
        <v>15.4</v>
      </c>
      <c r="X22" s="207">
        <v>14.3</v>
      </c>
      <c r="Y22" s="207">
        <v>12.9</v>
      </c>
      <c r="Z22" s="177">
        <f t="shared" si="0"/>
        <v>16.524999999999995</v>
      </c>
      <c r="AA22" s="208">
        <v>21.6</v>
      </c>
      <c r="AB22" s="211" t="s">
        <v>100</v>
      </c>
      <c r="AC22" s="164">
        <v>20</v>
      </c>
      <c r="AD22" s="208">
        <v>9.3</v>
      </c>
      <c r="AE22" s="213" t="s">
        <v>243</v>
      </c>
    </row>
    <row r="23" spans="1:31" ht="11.25" customHeight="1">
      <c r="A23" s="168">
        <v>21</v>
      </c>
      <c r="B23" s="205">
        <v>13.7</v>
      </c>
      <c r="C23" s="205">
        <v>13.6</v>
      </c>
      <c r="D23" s="205">
        <v>16.8</v>
      </c>
      <c r="E23" s="205">
        <v>14.6</v>
      </c>
      <c r="F23" s="205">
        <v>13.6</v>
      </c>
      <c r="G23" s="205">
        <v>14.1</v>
      </c>
      <c r="H23" s="205">
        <v>15.3</v>
      </c>
      <c r="I23" s="205">
        <v>16.1</v>
      </c>
      <c r="J23" s="205">
        <v>15.9</v>
      </c>
      <c r="K23" s="205">
        <v>16.5</v>
      </c>
      <c r="L23" s="205">
        <v>17.4</v>
      </c>
      <c r="M23" s="205">
        <v>17.5</v>
      </c>
      <c r="N23" s="205">
        <v>17.6</v>
      </c>
      <c r="O23" s="205">
        <v>17.4</v>
      </c>
      <c r="P23" s="205">
        <v>17.2</v>
      </c>
      <c r="Q23" s="205">
        <v>17</v>
      </c>
      <c r="R23" s="205">
        <v>17</v>
      </c>
      <c r="S23" s="205">
        <v>15.6</v>
      </c>
      <c r="T23" s="205">
        <v>13.4</v>
      </c>
      <c r="U23" s="205">
        <v>12.3</v>
      </c>
      <c r="V23" s="205">
        <v>11.2</v>
      </c>
      <c r="W23" s="205">
        <v>11.1</v>
      </c>
      <c r="X23" s="205">
        <v>11.5</v>
      </c>
      <c r="Y23" s="205">
        <v>10</v>
      </c>
      <c r="Z23" s="167">
        <f t="shared" si="0"/>
        <v>14.85</v>
      </c>
      <c r="AA23" s="209">
        <v>18.6</v>
      </c>
      <c r="AB23" s="210" t="s">
        <v>222</v>
      </c>
      <c r="AC23" s="1">
        <v>21</v>
      </c>
      <c r="AD23" s="209">
        <v>9.6</v>
      </c>
      <c r="AE23" s="212" t="s">
        <v>244</v>
      </c>
    </row>
    <row r="24" spans="1:31" ht="11.25" customHeight="1">
      <c r="A24" s="168">
        <v>22</v>
      </c>
      <c r="B24" s="205">
        <v>9.3</v>
      </c>
      <c r="C24" s="205">
        <v>10.3</v>
      </c>
      <c r="D24" s="205">
        <v>7.6</v>
      </c>
      <c r="E24" s="205">
        <v>8.3</v>
      </c>
      <c r="F24" s="205">
        <v>8.6</v>
      </c>
      <c r="G24" s="205">
        <v>11.4</v>
      </c>
      <c r="H24" s="205">
        <v>14.8</v>
      </c>
      <c r="I24" s="205">
        <v>17.8</v>
      </c>
      <c r="J24" s="205">
        <v>18.6</v>
      </c>
      <c r="K24" s="205">
        <v>20.4</v>
      </c>
      <c r="L24" s="205">
        <v>22.5</v>
      </c>
      <c r="M24" s="205">
        <v>23.9</v>
      </c>
      <c r="N24" s="205">
        <v>23.9</v>
      </c>
      <c r="O24" s="205">
        <v>20.2</v>
      </c>
      <c r="P24" s="205">
        <v>18.6</v>
      </c>
      <c r="Q24" s="205">
        <v>15.1</v>
      </c>
      <c r="R24" s="205">
        <v>12.8</v>
      </c>
      <c r="S24" s="205">
        <v>11.7</v>
      </c>
      <c r="T24" s="205">
        <v>11</v>
      </c>
      <c r="U24" s="205">
        <v>10.6</v>
      </c>
      <c r="V24" s="205">
        <v>9.7</v>
      </c>
      <c r="W24" s="205">
        <v>9</v>
      </c>
      <c r="X24" s="205">
        <v>8.5</v>
      </c>
      <c r="Y24" s="205">
        <v>8.3</v>
      </c>
      <c r="Z24" s="167">
        <f t="shared" si="0"/>
        <v>13.870833333333332</v>
      </c>
      <c r="AA24" s="209">
        <v>24.6</v>
      </c>
      <c r="AB24" s="210" t="s">
        <v>91</v>
      </c>
      <c r="AC24" s="1">
        <v>22</v>
      </c>
      <c r="AD24" s="209">
        <v>7.5</v>
      </c>
      <c r="AE24" s="212" t="s">
        <v>245</v>
      </c>
    </row>
    <row r="25" spans="1:31" ht="11.25" customHeight="1">
      <c r="A25" s="168">
        <v>23</v>
      </c>
      <c r="B25" s="205">
        <v>7.9</v>
      </c>
      <c r="C25" s="205">
        <v>7.9</v>
      </c>
      <c r="D25" s="205">
        <v>7.6</v>
      </c>
      <c r="E25" s="205">
        <v>7.6</v>
      </c>
      <c r="F25" s="205">
        <v>7.4</v>
      </c>
      <c r="G25" s="205">
        <v>9.2</v>
      </c>
      <c r="H25" s="205">
        <v>11.1</v>
      </c>
      <c r="I25" s="205">
        <v>11.1</v>
      </c>
      <c r="J25" s="205">
        <v>12.7</v>
      </c>
      <c r="K25" s="205">
        <v>12.9</v>
      </c>
      <c r="L25" s="205">
        <v>12.9</v>
      </c>
      <c r="M25" s="205">
        <v>13</v>
      </c>
      <c r="N25" s="205">
        <v>13.5</v>
      </c>
      <c r="O25" s="205">
        <v>13.6</v>
      </c>
      <c r="P25" s="205">
        <v>13.8</v>
      </c>
      <c r="Q25" s="205">
        <v>13.6</v>
      </c>
      <c r="R25" s="205">
        <v>13</v>
      </c>
      <c r="S25" s="205">
        <v>12</v>
      </c>
      <c r="T25" s="205">
        <v>10.9</v>
      </c>
      <c r="U25" s="205">
        <v>10.5</v>
      </c>
      <c r="V25" s="205">
        <v>10.1</v>
      </c>
      <c r="W25" s="205">
        <v>9.8</v>
      </c>
      <c r="X25" s="205">
        <v>10.2</v>
      </c>
      <c r="Y25" s="205">
        <v>8.7</v>
      </c>
      <c r="Z25" s="167">
        <f t="shared" si="0"/>
        <v>10.875</v>
      </c>
      <c r="AA25" s="209">
        <v>14.2</v>
      </c>
      <c r="AB25" s="210" t="s">
        <v>223</v>
      </c>
      <c r="AC25" s="1">
        <v>23</v>
      </c>
      <c r="AD25" s="209">
        <v>7.2</v>
      </c>
      <c r="AE25" s="212" t="s">
        <v>246</v>
      </c>
    </row>
    <row r="26" spans="1:31" ht="11.25" customHeight="1">
      <c r="A26" s="168">
        <v>24</v>
      </c>
      <c r="B26" s="205">
        <v>9.2</v>
      </c>
      <c r="C26" s="205">
        <v>9.1</v>
      </c>
      <c r="D26" s="205">
        <v>10.3</v>
      </c>
      <c r="E26" s="205">
        <v>8.9</v>
      </c>
      <c r="F26" s="205">
        <v>9.4</v>
      </c>
      <c r="G26" s="205">
        <v>11.3</v>
      </c>
      <c r="H26" s="205">
        <v>13.3</v>
      </c>
      <c r="I26" s="205">
        <v>14.2</v>
      </c>
      <c r="J26" s="205">
        <v>15.1</v>
      </c>
      <c r="K26" s="205">
        <v>15.6</v>
      </c>
      <c r="L26" s="205">
        <v>15</v>
      </c>
      <c r="M26" s="205">
        <v>15.8</v>
      </c>
      <c r="N26" s="205">
        <v>16.3</v>
      </c>
      <c r="O26" s="205">
        <v>16.1</v>
      </c>
      <c r="P26" s="205">
        <v>15.7</v>
      </c>
      <c r="Q26" s="205">
        <v>15.5</v>
      </c>
      <c r="R26" s="205">
        <v>15.8</v>
      </c>
      <c r="S26" s="205">
        <v>15</v>
      </c>
      <c r="T26" s="205">
        <v>13.5</v>
      </c>
      <c r="U26" s="205">
        <v>12.4</v>
      </c>
      <c r="V26" s="205">
        <v>12.4</v>
      </c>
      <c r="W26" s="205">
        <v>13.6</v>
      </c>
      <c r="X26" s="205">
        <v>13.5</v>
      </c>
      <c r="Y26" s="205">
        <v>13.4</v>
      </c>
      <c r="Z26" s="167">
        <f t="shared" si="0"/>
        <v>13.35</v>
      </c>
      <c r="AA26" s="209">
        <v>16.9</v>
      </c>
      <c r="AB26" s="210" t="s">
        <v>224</v>
      </c>
      <c r="AC26" s="1">
        <v>24</v>
      </c>
      <c r="AD26" s="209">
        <v>8.3</v>
      </c>
      <c r="AE26" s="212" t="s">
        <v>247</v>
      </c>
    </row>
    <row r="27" spans="1:31" ht="11.25" customHeight="1">
      <c r="A27" s="168">
        <v>25</v>
      </c>
      <c r="B27" s="205">
        <v>13.7</v>
      </c>
      <c r="C27" s="205">
        <v>13.8</v>
      </c>
      <c r="D27" s="205">
        <v>12</v>
      </c>
      <c r="E27" s="205">
        <v>12.1</v>
      </c>
      <c r="F27" s="205">
        <v>11.2</v>
      </c>
      <c r="G27" s="205">
        <v>12.5</v>
      </c>
      <c r="H27" s="205">
        <v>13.8</v>
      </c>
      <c r="I27" s="205">
        <v>15.9</v>
      </c>
      <c r="J27" s="205">
        <v>16.3</v>
      </c>
      <c r="K27" s="205">
        <v>17.4</v>
      </c>
      <c r="L27" s="205">
        <v>17.2</v>
      </c>
      <c r="M27" s="205">
        <v>18.7</v>
      </c>
      <c r="N27" s="205">
        <v>18.9</v>
      </c>
      <c r="O27" s="205">
        <v>14.2</v>
      </c>
      <c r="P27" s="205">
        <v>13.9</v>
      </c>
      <c r="Q27" s="205">
        <v>15.8</v>
      </c>
      <c r="R27" s="205">
        <v>15.2</v>
      </c>
      <c r="S27" s="205">
        <v>14.8</v>
      </c>
      <c r="T27" s="205">
        <v>13.4</v>
      </c>
      <c r="U27" s="205">
        <v>12.1</v>
      </c>
      <c r="V27" s="205">
        <v>10.9</v>
      </c>
      <c r="W27" s="205">
        <v>10.2</v>
      </c>
      <c r="X27" s="205">
        <v>8.3</v>
      </c>
      <c r="Y27" s="205">
        <v>7.6</v>
      </c>
      <c r="Z27" s="167">
        <f t="shared" si="0"/>
        <v>13.745833333333332</v>
      </c>
      <c r="AA27" s="209">
        <v>19.5</v>
      </c>
      <c r="AB27" s="210" t="s">
        <v>163</v>
      </c>
      <c r="AC27" s="1">
        <v>25</v>
      </c>
      <c r="AD27" s="209">
        <v>7.2</v>
      </c>
      <c r="AE27" s="212" t="s">
        <v>244</v>
      </c>
    </row>
    <row r="28" spans="1:31" ht="11.25" customHeight="1">
      <c r="A28" s="168">
        <v>26</v>
      </c>
      <c r="B28" s="205">
        <v>7.2</v>
      </c>
      <c r="C28" s="205">
        <v>7.3</v>
      </c>
      <c r="D28" s="205">
        <v>6.8</v>
      </c>
      <c r="E28" s="205">
        <v>5.2</v>
      </c>
      <c r="F28" s="205">
        <v>4.8</v>
      </c>
      <c r="G28" s="205">
        <v>8.3</v>
      </c>
      <c r="H28" s="205">
        <v>10</v>
      </c>
      <c r="I28" s="205">
        <v>11</v>
      </c>
      <c r="J28" s="205">
        <v>12.4</v>
      </c>
      <c r="K28" s="205">
        <v>13.4</v>
      </c>
      <c r="L28" s="205">
        <v>14.4</v>
      </c>
      <c r="M28" s="205">
        <v>15.3</v>
      </c>
      <c r="N28" s="205">
        <v>15.6</v>
      </c>
      <c r="O28" s="205">
        <v>15.3</v>
      </c>
      <c r="P28" s="205">
        <v>15.6</v>
      </c>
      <c r="Q28" s="205">
        <v>15.2</v>
      </c>
      <c r="R28" s="205">
        <v>13.9</v>
      </c>
      <c r="S28" s="205">
        <v>12</v>
      </c>
      <c r="T28" s="205">
        <v>10.7</v>
      </c>
      <c r="U28" s="205">
        <v>9.8</v>
      </c>
      <c r="V28" s="205">
        <v>9.5</v>
      </c>
      <c r="W28" s="205">
        <v>8.2</v>
      </c>
      <c r="X28" s="205">
        <v>7.9</v>
      </c>
      <c r="Y28" s="205">
        <v>5.7</v>
      </c>
      <c r="Z28" s="167">
        <f t="shared" si="0"/>
        <v>10.645833333333334</v>
      </c>
      <c r="AA28" s="209">
        <v>16.6</v>
      </c>
      <c r="AB28" s="210" t="s">
        <v>218</v>
      </c>
      <c r="AC28" s="1">
        <v>26</v>
      </c>
      <c r="AD28" s="209">
        <v>4.3</v>
      </c>
      <c r="AE28" s="212" t="s">
        <v>248</v>
      </c>
    </row>
    <row r="29" spans="1:31" ht="11.25" customHeight="1">
      <c r="A29" s="168">
        <v>27</v>
      </c>
      <c r="B29" s="205">
        <v>4.9</v>
      </c>
      <c r="C29" s="205">
        <v>4.7</v>
      </c>
      <c r="D29" s="205">
        <v>4.4</v>
      </c>
      <c r="E29" s="205">
        <v>4.3</v>
      </c>
      <c r="F29" s="205">
        <v>4.1</v>
      </c>
      <c r="G29" s="205">
        <v>7.2</v>
      </c>
      <c r="H29" s="205">
        <v>10.3</v>
      </c>
      <c r="I29" s="205">
        <v>12.1</v>
      </c>
      <c r="J29" s="205">
        <v>11.9</v>
      </c>
      <c r="K29" s="205">
        <v>13.1</v>
      </c>
      <c r="L29" s="205">
        <v>13.2</v>
      </c>
      <c r="M29" s="205">
        <v>13.7</v>
      </c>
      <c r="N29" s="205">
        <v>13.1</v>
      </c>
      <c r="O29" s="205">
        <v>14</v>
      </c>
      <c r="P29" s="205">
        <v>14.7</v>
      </c>
      <c r="Q29" s="205">
        <v>13.9</v>
      </c>
      <c r="R29" s="205">
        <v>14.1</v>
      </c>
      <c r="S29" s="205">
        <v>14</v>
      </c>
      <c r="T29" s="205">
        <v>12.5</v>
      </c>
      <c r="U29" s="205">
        <v>12.1</v>
      </c>
      <c r="V29" s="205">
        <v>12</v>
      </c>
      <c r="W29" s="205">
        <v>12.5</v>
      </c>
      <c r="X29" s="205">
        <v>12.2</v>
      </c>
      <c r="Y29" s="205">
        <v>11.9</v>
      </c>
      <c r="Z29" s="167">
        <f t="shared" si="0"/>
        <v>10.870833333333332</v>
      </c>
      <c r="AA29" s="209">
        <v>15</v>
      </c>
      <c r="AB29" s="210" t="s">
        <v>225</v>
      </c>
      <c r="AC29" s="1">
        <v>27</v>
      </c>
      <c r="AD29" s="209">
        <v>3.9</v>
      </c>
      <c r="AE29" s="212" t="s">
        <v>249</v>
      </c>
    </row>
    <row r="30" spans="1:31" ht="11.25" customHeight="1">
      <c r="A30" s="168">
        <v>28</v>
      </c>
      <c r="B30" s="205">
        <v>11.1</v>
      </c>
      <c r="C30" s="205">
        <v>10.6</v>
      </c>
      <c r="D30" s="205">
        <v>10.8</v>
      </c>
      <c r="E30" s="205">
        <v>10.2</v>
      </c>
      <c r="F30" s="205">
        <v>10.1</v>
      </c>
      <c r="G30" s="205">
        <v>12</v>
      </c>
      <c r="H30" s="205">
        <v>14.8</v>
      </c>
      <c r="I30" s="205">
        <v>16.2</v>
      </c>
      <c r="J30" s="205">
        <v>18.5</v>
      </c>
      <c r="K30" s="205">
        <v>20</v>
      </c>
      <c r="L30" s="205">
        <v>20.6</v>
      </c>
      <c r="M30" s="205">
        <v>19.5</v>
      </c>
      <c r="N30" s="205">
        <v>19.7</v>
      </c>
      <c r="O30" s="205">
        <v>21.5</v>
      </c>
      <c r="P30" s="205">
        <v>21.8</v>
      </c>
      <c r="Q30" s="205">
        <v>20.2</v>
      </c>
      <c r="R30" s="205">
        <v>18.8</v>
      </c>
      <c r="S30" s="205">
        <v>18.6</v>
      </c>
      <c r="T30" s="205">
        <v>17.3</v>
      </c>
      <c r="U30" s="205">
        <v>18.3</v>
      </c>
      <c r="V30" s="205">
        <v>18.2</v>
      </c>
      <c r="W30" s="205">
        <v>17.9</v>
      </c>
      <c r="X30" s="205">
        <v>17.8</v>
      </c>
      <c r="Y30" s="205">
        <v>17</v>
      </c>
      <c r="Z30" s="167">
        <f t="shared" si="0"/>
        <v>16.729166666666668</v>
      </c>
      <c r="AA30" s="209">
        <v>22.7</v>
      </c>
      <c r="AB30" s="210" t="s">
        <v>226</v>
      </c>
      <c r="AC30" s="1">
        <v>28</v>
      </c>
      <c r="AD30" s="209">
        <v>10</v>
      </c>
      <c r="AE30" s="212" t="s">
        <v>203</v>
      </c>
    </row>
    <row r="31" spans="1:31" ht="11.25" customHeight="1">
      <c r="A31" s="168">
        <v>29</v>
      </c>
      <c r="B31" s="205">
        <v>16.3</v>
      </c>
      <c r="C31" s="205">
        <v>16.6</v>
      </c>
      <c r="D31" s="205">
        <v>16.4</v>
      </c>
      <c r="E31" s="205">
        <v>15.7</v>
      </c>
      <c r="F31" s="205">
        <v>15.1</v>
      </c>
      <c r="G31" s="205">
        <v>14.8</v>
      </c>
      <c r="H31" s="205">
        <v>14.6</v>
      </c>
      <c r="I31" s="205">
        <v>14.9</v>
      </c>
      <c r="J31" s="205">
        <v>15</v>
      </c>
      <c r="K31" s="205">
        <v>15.2</v>
      </c>
      <c r="L31" s="205">
        <v>15.5</v>
      </c>
      <c r="M31" s="205">
        <v>14.9</v>
      </c>
      <c r="N31" s="205">
        <v>15.9</v>
      </c>
      <c r="O31" s="205">
        <v>16</v>
      </c>
      <c r="P31" s="205">
        <v>15.5</v>
      </c>
      <c r="Q31" s="205">
        <v>15.7</v>
      </c>
      <c r="R31" s="205">
        <v>15.7</v>
      </c>
      <c r="S31" s="205">
        <v>15.7</v>
      </c>
      <c r="T31" s="205">
        <v>15.9</v>
      </c>
      <c r="U31" s="205">
        <v>15.8</v>
      </c>
      <c r="V31" s="205">
        <v>15.6</v>
      </c>
      <c r="W31" s="205">
        <v>15.4</v>
      </c>
      <c r="X31" s="205">
        <v>15.4</v>
      </c>
      <c r="Y31" s="205">
        <v>15.4</v>
      </c>
      <c r="Z31" s="167">
        <f t="shared" si="0"/>
        <v>15.541666666666663</v>
      </c>
      <c r="AA31" s="209">
        <v>17.1</v>
      </c>
      <c r="AB31" s="210" t="s">
        <v>227</v>
      </c>
      <c r="AC31" s="1">
        <v>29</v>
      </c>
      <c r="AD31" s="209">
        <v>14.6</v>
      </c>
      <c r="AE31" s="212" t="s">
        <v>250</v>
      </c>
    </row>
    <row r="32" spans="1:31" ht="11.25" customHeight="1">
      <c r="A32" s="168">
        <v>30</v>
      </c>
      <c r="B32" s="205">
        <v>16.6</v>
      </c>
      <c r="C32" s="205">
        <v>15.9</v>
      </c>
      <c r="D32" s="205">
        <v>15.4</v>
      </c>
      <c r="E32" s="205">
        <v>14.2</v>
      </c>
      <c r="F32" s="205">
        <v>13.1</v>
      </c>
      <c r="G32" s="205">
        <v>13.4</v>
      </c>
      <c r="H32" s="205">
        <v>16.5</v>
      </c>
      <c r="I32" s="205">
        <v>18</v>
      </c>
      <c r="J32" s="205">
        <v>19.6</v>
      </c>
      <c r="K32" s="205">
        <v>20</v>
      </c>
      <c r="L32" s="205">
        <v>20.5</v>
      </c>
      <c r="M32" s="205">
        <v>20.1</v>
      </c>
      <c r="N32" s="205">
        <v>20.1</v>
      </c>
      <c r="O32" s="205">
        <v>19.5</v>
      </c>
      <c r="P32" s="205">
        <v>19.4</v>
      </c>
      <c r="Q32" s="205">
        <v>19.7</v>
      </c>
      <c r="R32" s="205">
        <v>18.7</v>
      </c>
      <c r="S32" s="205">
        <v>17.7</v>
      </c>
      <c r="T32" s="205">
        <v>16.3</v>
      </c>
      <c r="U32" s="205">
        <v>13.8</v>
      </c>
      <c r="V32" s="205">
        <v>13.1</v>
      </c>
      <c r="W32" s="205">
        <v>13.6</v>
      </c>
      <c r="X32" s="205">
        <v>14.8</v>
      </c>
      <c r="Y32" s="205">
        <v>14.1</v>
      </c>
      <c r="Z32" s="167">
        <f t="shared" si="0"/>
        <v>16.837500000000002</v>
      </c>
      <c r="AA32" s="209">
        <v>21.5</v>
      </c>
      <c r="AB32" s="210" t="s">
        <v>228</v>
      </c>
      <c r="AC32" s="1">
        <v>30</v>
      </c>
      <c r="AD32" s="209">
        <v>12.1</v>
      </c>
      <c r="AE32" s="212" t="s">
        <v>251</v>
      </c>
    </row>
    <row r="33" spans="1:31" ht="11.25" customHeight="1">
      <c r="A33" s="168">
        <v>31</v>
      </c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7"/>
      <c r="AA33" s="113"/>
      <c r="AB33" s="114"/>
      <c r="AC33" s="1"/>
      <c r="AD33" s="113"/>
      <c r="AE33" s="202"/>
    </row>
    <row r="34" spans="1:31" ht="15" customHeight="1">
      <c r="A34" s="169" t="s">
        <v>9</v>
      </c>
      <c r="B34" s="170">
        <f aca="true" t="shared" si="1" ref="B34:Q34">AVERAGE(B3:B33)</f>
        <v>10.940000000000001</v>
      </c>
      <c r="C34" s="170">
        <f t="shared" si="1"/>
        <v>10.763333333333334</v>
      </c>
      <c r="D34" s="170">
        <f t="shared" si="1"/>
        <v>10.543333333333331</v>
      </c>
      <c r="E34" s="170">
        <f t="shared" si="1"/>
        <v>10.173333333333334</v>
      </c>
      <c r="F34" s="170">
        <f t="shared" si="1"/>
        <v>9.933333333333334</v>
      </c>
      <c r="G34" s="170">
        <f t="shared" si="1"/>
        <v>10.91</v>
      </c>
      <c r="H34" s="170">
        <f t="shared" si="1"/>
        <v>12.780000000000005</v>
      </c>
      <c r="I34" s="170">
        <f t="shared" si="1"/>
        <v>13.95</v>
      </c>
      <c r="J34" s="170">
        <f t="shared" si="1"/>
        <v>14.726666666666667</v>
      </c>
      <c r="K34" s="170">
        <f t="shared" si="1"/>
        <v>15.443333333333332</v>
      </c>
      <c r="L34" s="170">
        <f t="shared" si="1"/>
        <v>15.869999999999997</v>
      </c>
      <c r="M34" s="170">
        <f t="shared" si="1"/>
        <v>16.043333333333333</v>
      </c>
      <c r="N34" s="170">
        <f t="shared" si="1"/>
        <v>16.23</v>
      </c>
      <c r="O34" s="170">
        <f t="shared" si="1"/>
        <v>15.899999999999999</v>
      </c>
      <c r="P34" s="170">
        <f t="shared" si="1"/>
        <v>15.63</v>
      </c>
      <c r="Q34" s="170">
        <f t="shared" si="1"/>
        <v>15.316666666666665</v>
      </c>
      <c r="R34" s="170">
        <f>AVERAGE(R3:R33)</f>
        <v>14.796666666666665</v>
      </c>
      <c r="S34" s="170">
        <f aca="true" t="shared" si="2" ref="S34:Y34">AVERAGE(S3:S33)</f>
        <v>13.93666666666667</v>
      </c>
      <c r="T34" s="170">
        <f t="shared" si="2"/>
        <v>12.853333333333332</v>
      </c>
      <c r="U34" s="170">
        <f t="shared" si="2"/>
        <v>12.240000000000002</v>
      </c>
      <c r="V34" s="170">
        <f t="shared" si="2"/>
        <v>11.856666666666666</v>
      </c>
      <c r="W34" s="170">
        <f t="shared" si="2"/>
        <v>11.623333333333333</v>
      </c>
      <c r="X34" s="170">
        <f t="shared" si="2"/>
        <v>11.45</v>
      </c>
      <c r="Y34" s="170">
        <f t="shared" si="2"/>
        <v>11.09</v>
      </c>
      <c r="Z34" s="170">
        <f>AVERAGE(B3:Y33)</f>
        <v>13.12500000000001</v>
      </c>
      <c r="AA34" s="171">
        <f>(AVERAGE(最高))</f>
        <v>17.526666666666664</v>
      </c>
      <c r="AB34" s="172"/>
      <c r="AC34" s="173"/>
      <c r="AD34" s="171">
        <f>(AVERAGE(最低))</f>
        <v>8.326666666666666</v>
      </c>
      <c r="AE34" s="172"/>
    </row>
    <row r="35" ht="9.75" customHeight="1"/>
    <row r="36" spans="1:9" ht="11.25" customHeight="1">
      <c r="A36" s="151" t="s">
        <v>10</v>
      </c>
      <c r="B36" s="151"/>
      <c r="C36" s="151"/>
      <c r="D36" s="151"/>
      <c r="E36" s="151"/>
      <c r="F36" s="151"/>
      <c r="G36" s="151"/>
      <c r="H36" s="151"/>
      <c r="I36" s="151"/>
    </row>
    <row r="37" spans="1:9" ht="11.25" customHeight="1">
      <c r="A37" s="152" t="s">
        <v>11</v>
      </c>
      <c r="B37" s="153"/>
      <c r="C37" s="153"/>
      <c r="D37" s="115">
        <f>COUNTIF(mean,"&lt;0")</f>
        <v>0</v>
      </c>
      <c r="E37" s="151"/>
      <c r="F37" s="151"/>
      <c r="G37" s="151"/>
      <c r="H37" s="151"/>
      <c r="I37" s="151"/>
    </row>
    <row r="38" spans="1:9" ht="11.25" customHeight="1">
      <c r="A38" s="154" t="s">
        <v>12</v>
      </c>
      <c r="B38" s="155"/>
      <c r="C38" s="155"/>
      <c r="D38" s="116">
        <f>COUNTIF(mean,"&gt;=25")</f>
        <v>0</v>
      </c>
      <c r="E38" s="151"/>
      <c r="F38" s="151"/>
      <c r="G38" s="151"/>
      <c r="H38" s="151"/>
      <c r="I38" s="151"/>
    </row>
    <row r="39" spans="1:9" ht="11.25" customHeight="1">
      <c r="A39" s="152" t="s">
        <v>13</v>
      </c>
      <c r="B39" s="153"/>
      <c r="C39" s="153"/>
      <c r="D39" s="115">
        <f>COUNTIF(最低,"&lt;0")</f>
        <v>0</v>
      </c>
      <c r="E39" s="151"/>
      <c r="F39" s="151"/>
      <c r="G39" s="151"/>
      <c r="H39" s="151"/>
      <c r="I39" s="151"/>
    </row>
    <row r="40" spans="1:9" ht="11.25" customHeight="1">
      <c r="A40" s="154" t="s">
        <v>14</v>
      </c>
      <c r="B40" s="155"/>
      <c r="C40" s="155"/>
      <c r="D40" s="116">
        <f>COUNTIF(最低,"&gt;=25")</f>
        <v>0</v>
      </c>
      <c r="E40" s="151"/>
      <c r="F40" s="151"/>
      <c r="G40" s="151"/>
      <c r="H40" s="151"/>
      <c r="I40" s="151"/>
    </row>
    <row r="41" spans="1:9" ht="11.25" customHeight="1">
      <c r="A41" s="152" t="s">
        <v>15</v>
      </c>
      <c r="B41" s="153"/>
      <c r="C41" s="153"/>
      <c r="D41" s="115">
        <f>COUNTIF(最高,"&lt;0")</f>
        <v>0</v>
      </c>
      <c r="E41" s="151"/>
      <c r="F41" s="151"/>
      <c r="G41" s="151"/>
      <c r="H41" s="151"/>
      <c r="I41" s="151"/>
    </row>
    <row r="42" spans="1:9" ht="11.25" customHeight="1">
      <c r="A42" s="154" t="s">
        <v>16</v>
      </c>
      <c r="B42" s="155"/>
      <c r="C42" s="155"/>
      <c r="D42" s="116">
        <f>COUNTIF(最高,"&gt;=25")</f>
        <v>0</v>
      </c>
      <c r="E42" s="151"/>
      <c r="F42" s="151"/>
      <c r="G42" s="151"/>
      <c r="H42" s="151"/>
      <c r="I42" s="151"/>
    </row>
    <row r="43" spans="1:9" ht="11.25" customHeight="1">
      <c r="A43" s="156" t="s">
        <v>17</v>
      </c>
      <c r="B43" s="157"/>
      <c r="C43" s="157"/>
      <c r="D43" s="117">
        <f>COUNTIF(最高,"&gt;=30")</f>
        <v>0</v>
      </c>
      <c r="E43" s="151"/>
      <c r="F43" s="151"/>
      <c r="G43" s="151"/>
      <c r="H43" s="151"/>
      <c r="I43" s="151"/>
    </row>
    <row r="44" spans="1:9" ht="11.25" customHeight="1">
      <c r="A44" s="151" t="s">
        <v>18</v>
      </c>
      <c r="B44" s="151"/>
      <c r="C44" s="151"/>
      <c r="D44" s="151"/>
      <c r="E44" s="151"/>
      <c r="F44" s="151"/>
      <c r="G44" s="151"/>
      <c r="H44" s="151"/>
      <c r="I44" s="151"/>
    </row>
    <row r="45" spans="1:9" ht="11.25" customHeight="1">
      <c r="A45" s="159" t="s">
        <v>19</v>
      </c>
      <c r="B45" s="158"/>
      <c r="C45" s="158" t="s">
        <v>3</v>
      </c>
      <c r="D45" s="160" t="s">
        <v>6</v>
      </c>
      <c r="E45" s="151"/>
      <c r="F45" s="159" t="s">
        <v>20</v>
      </c>
      <c r="G45" s="158"/>
      <c r="H45" s="158" t="s">
        <v>3</v>
      </c>
      <c r="I45" s="160" t="s">
        <v>8</v>
      </c>
    </row>
    <row r="46" spans="1:9" ht="11.25" customHeight="1">
      <c r="A46" s="118"/>
      <c r="B46" s="119">
        <f>MAX(最高)</f>
        <v>24.6</v>
      </c>
      <c r="C46" s="222">
        <v>22</v>
      </c>
      <c r="D46" s="227" t="s">
        <v>91</v>
      </c>
      <c r="E46" s="151"/>
      <c r="F46" s="118"/>
      <c r="G46" s="119">
        <f>MIN(最低)</f>
        <v>2.3</v>
      </c>
      <c r="H46" s="222">
        <v>10</v>
      </c>
      <c r="I46" s="223" t="s">
        <v>238</v>
      </c>
    </row>
    <row r="47" spans="1:9" ht="11.25" customHeight="1">
      <c r="A47" s="120"/>
      <c r="B47" s="224"/>
      <c r="C47" s="218"/>
      <c r="D47" s="219"/>
      <c r="E47" s="151"/>
      <c r="F47" s="120"/>
      <c r="G47" s="224"/>
      <c r="H47" s="222"/>
      <c r="I47" s="228"/>
    </row>
    <row r="48" spans="1:9" ht="11.25" customHeight="1">
      <c r="A48" s="121"/>
      <c r="B48" s="122"/>
      <c r="C48" s="220"/>
      <c r="D48" s="221"/>
      <c r="E48" s="151"/>
      <c r="F48" s="121"/>
      <c r="G48" s="122"/>
      <c r="H48" s="229"/>
      <c r="I48" s="230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E48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3.75390625" style="0" hidden="1" customWidth="1"/>
    <col min="30" max="31" width="6.25390625" style="0" customWidth="1"/>
    <col min="32" max="32" width="2.75390625" style="0" customWidth="1"/>
  </cols>
  <sheetData>
    <row r="1" spans="2:30" ht="18" customHeight="1">
      <c r="B1" s="166" t="s">
        <v>0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Z1" s="178">
        <f>'1月'!Z1</f>
        <v>2021</v>
      </c>
      <c r="AA1" t="s">
        <v>1</v>
      </c>
      <c r="AB1" s="179">
        <v>5</v>
      </c>
      <c r="AC1" s="165"/>
      <c r="AD1" t="s">
        <v>2</v>
      </c>
    </row>
    <row r="2" spans="1:31" ht="12" customHeight="1">
      <c r="A2" s="174" t="s">
        <v>3</v>
      </c>
      <c r="B2" s="175">
        <v>1</v>
      </c>
      <c r="C2" s="175">
        <v>2</v>
      </c>
      <c r="D2" s="175">
        <v>3</v>
      </c>
      <c r="E2" s="175">
        <v>4</v>
      </c>
      <c r="F2" s="175">
        <v>5</v>
      </c>
      <c r="G2" s="175">
        <v>6</v>
      </c>
      <c r="H2" s="175">
        <v>7</v>
      </c>
      <c r="I2" s="175">
        <v>8</v>
      </c>
      <c r="J2" s="175">
        <v>9</v>
      </c>
      <c r="K2" s="175">
        <v>10</v>
      </c>
      <c r="L2" s="175">
        <v>11</v>
      </c>
      <c r="M2" s="175">
        <v>12</v>
      </c>
      <c r="N2" s="175">
        <v>13</v>
      </c>
      <c r="O2" s="175">
        <v>14</v>
      </c>
      <c r="P2" s="175">
        <v>15</v>
      </c>
      <c r="Q2" s="175">
        <v>16</v>
      </c>
      <c r="R2" s="175">
        <v>17</v>
      </c>
      <c r="S2" s="175">
        <v>18</v>
      </c>
      <c r="T2" s="175">
        <v>19</v>
      </c>
      <c r="U2" s="175">
        <v>20</v>
      </c>
      <c r="V2" s="175">
        <v>21</v>
      </c>
      <c r="W2" s="175">
        <v>22</v>
      </c>
      <c r="X2" s="175">
        <v>23</v>
      </c>
      <c r="Y2" s="175">
        <v>24</v>
      </c>
      <c r="Z2" s="180" t="s">
        <v>4</v>
      </c>
      <c r="AA2" s="180" t="s">
        <v>5</v>
      </c>
      <c r="AB2" s="174" t="s">
        <v>6</v>
      </c>
      <c r="AC2" s="180" t="s">
        <v>3</v>
      </c>
      <c r="AD2" s="180" t="s">
        <v>7</v>
      </c>
      <c r="AE2" s="174" t="s">
        <v>8</v>
      </c>
    </row>
    <row r="3" spans="1:31" ht="11.25" customHeight="1">
      <c r="A3" s="168">
        <v>1</v>
      </c>
      <c r="B3" s="161">
        <v>11.7</v>
      </c>
      <c r="C3" s="161">
        <v>10.1</v>
      </c>
      <c r="D3" s="161">
        <v>10.3</v>
      </c>
      <c r="E3" s="161">
        <v>10.1</v>
      </c>
      <c r="F3" s="161">
        <v>10.3</v>
      </c>
      <c r="G3" s="161">
        <v>12.6</v>
      </c>
      <c r="H3" s="161">
        <v>14.9</v>
      </c>
      <c r="I3" s="161">
        <v>17.1</v>
      </c>
      <c r="J3" s="161">
        <v>19</v>
      </c>
      <c r="K3" s="161">
        <v>18.7</v>
      </c>
      <c r="L3" s="161">
        <v>18.5</v>
      </c>
      <c r="M3" s="161">
        <v>17.4</v>
      </c>
      <c r="N3" s="161">
        <v>17.6</v>
      </c>
      <c r="O3" s="161">
        <v>17.4</v>
      </c>
      <c r="P3" s="161">
        <v>18.7</v>
      </c>
      <c r="Q3" s="161">
        <v>19.3</v>
      </c>
      <c r="R3" s="161">
        <v>18.1</v>
      </c>
      <c r="S3" s="161">
        <v>18.1</v>
      </c>
      <c r="T3" s="161">
        <v>17.6</v>
      </c>
      <c r="U3" s="161">
        <v>17.6</v>
      </c>
      <c r="V3" s="161">
        <v>16.3</v>
      </c>
      <c r="W3" s="161">
        <v>15.7</v>
      </c>
      <c r="X3" s="161">
        <v>15.9</v>
      </c>
      <c r="Y3" s="161">
        <v>14.4</v>
      </c>
      <c r="Z3" s="167">
        <f aca="true" t="shared" si="0" ref="Z3:Z33">AVERAGE(B3:Y3)</f>
        <v>15.725000000000001</v>
      </c>
      <c r="AA3" s="113">
        <v>19.5</v>
      </c>
      <c r="AB3" s="114" t="s">
        <v>169</v>
      </c>
      <c r="AC3" s="1">
        <v>1</v>
      </c>
      <c r="AD3" s="113">
        <v>9.8</v>
      </c>
      <c r="AE3" s="202" t="s">
        <v>277</v>
      </c>
    </row>
    <row r="4" spans="1:31" ht="11.25" customHeight="1">
      <c r="A4" s="168">
        <v>2</v>
      </c>
      <c r="B4" s="161">
        <v>14</v>
      </c>
      <c r="C4" s="161">
        <v>13.5</v>
      </c>
      <c r="D4" s="161">
        <v>13.2</v>
      </c>
      <c r="E4" s="161">
        <v>13</v>
      </c>
      <c r="F4" s="161">
        <v>13.4</v>
      </c>
      <c r="G4" s="161">
        <v>13.3</v>
      </c>
      <c r="H4" s="161">
        <v>14.1</v>
      </c>
      <c r="I4" s="161">
        <v>14.9</v>
      </c>
      <c r="J4" s="161">
        <v>12.3</v>
      </c>
      <c r="K4" s="161">
        <v>15.3</v>
      </c>
      <c r="L4" s="161">
        <v>15.6</v>
      </c>
      <c r="M4" s="161">
        <v>15.9</v>
      </c>
      <c r="N4" s="161">
        <v>17</v>
      </c>
      <c r="O4" s="161">
        <v>15</v>
      </c>
      <c r="P4" s="161">
        <v>12.2</v>
      </c>
      <c r="Q4" s="161">
        <v>12.1</v>
      </c>
      <c r="R4" s="161">
        <v>12.4</v>
      </c>
      <c r="S4" s="151">
        <v>12.9</v>
      </c>
      <c r="T4" s="161">
        <v>11.8</v>
      </c>
      <c r="U4" s="161">
        <v>11.6</v>
      </c>
      <c r="V4" s="161">
        <v>11</v>
      </c>
      <c r="W4" s="161">
        <v>10.4</v>
      </c>
      <c r="X4" s="161">
        <v>10.2</v>
      </c>
      <c r="Y4" s="161">
        <v>9.6</v>
      </c>
      <c r="Z4" s="167">
        <f t="shared" si="0"/>
        <v>13.112499999999999</v>
      </c>
      <c r="AA4" s="113">
        <v>17.5</v>
      </c>
      <c r="AB4" s="114" t="s">
        <v>252</v>
      </c>
      <c r="AC4" s="1">
        <v>2</v>
      </c>
      <c r="AD4" s="113">
        <v>9.5</v>
      </c>
      <c r="AE4" s="202" t="s">
        <v>193</v>
      </c>
    </row>
    <row r="5" spans="1:31" ht="11.25" customHeight="1">
      <c r="A5" s="168">
        <v>3</v>
      </c>
      <c r="B5" s="161">
        <v>7.5</v>
      </c>
      <c r="C5" s="161">
        <v>7.3</v>
      </c>
      <c r="D5" s="161">
        <v>6.9</v>
      </c>
      <c r="E5" s="161">
        <v>6.6</v>
      </c>
      <c r="F5" s="161">
        <v>6.7</v>
      </c>
      <c r="G5" s="161">
        <v>8.5</v>
      </c>
      <c r="H5" s="161">
        <v>11.1</v>
      </c>
      <c r="I5" s="161">
        <v>12.5</v>
      </c>
      <c r="J5" s="161">
        <v>13.5</v>
      </c>
      <c r="K5" s="161">
        <v>15.8</v>
      </c>
      <c r="L5" s="161">
        <v>17.5</v>
      </c>
      <c r="M5" s="161">
        <v>19.4</v>
      </c>
      <c r="N5" s="161">
        <v>19.9</v>
      </c>
      <c r="O5" s="161">
        <v>19.5</v>
      </c>
      <c r="P5" s="161">
        <v>20.2</v>
      </c>
      <c r="Q5" s="161">
        <v>19.3</v>
      </c>
      <c r="R5" s="161">
        <v>18</v>
      </c>
      <c r="S5" s="161">
        <v>16.6</v>
      </c>
      <c r="T5" s="161">
        <v>15.2</v>
      </c>
      <c r="U5" s="161">
        <v>14.4</v>
      </c>
      <c r="V5" s="161">
        <v>14.2</v>
      </c>
      <c r="W5" s="161">
        <v>12.6</v>
      </c>
      <c r="X5" s="161">
        <v>11.2</v>
      </c>
      <c r="Y5" s="161">
        <v>12.7</v>
      </c>
      <c r="Z5" s="167">
        <f t="shared" si="0"/>
        <v>13.629166666666665</v>
      </c>
      <c r="AA5" s="113">
        <v>20.9</v>
      </c>
      <c r="AB5" s="114" t="s">
        <v>253</v>
      </c>
      <c r="AC5" s="1">
        <v>3</v>
      </c>
      <c r="AD5" s="113">
        <v>6.4</v>
      </c>
      <c r="AE5" s="202" t="s">
        <v>277</v>
      </c>
    </row>
    <row r="6" spans="1:31" ht="11.25" customHeight="1">
      <c r="A6" s="168">
        <v>4</v>
      </c>
      <c r="B6" s="161">
        <v>12.7</v>
      </c>
      <c r="C6" s="161">
        <v>11.5</v>
      </c>
      <c r="D6" s="161">
        <v>10.8</v>
      </c>
      <c r="E6" s="161">
        <v>10.6</v>
      </c>
      <c r="F6" s="161">
        <v>10.1</v>
      </c>
      <c r="G6" s="161">
        <v>12.9</v>
      </c>
      <c r="H6" s="161">
        <v>16.7</v>
      </c>
      <c r="I6" s="161">
        <v>17</v>
      </c>
      <c r="J6" s="161">
        <v>19.5</v>
      </c>
      <c r="K6" s="161">
        <v>20.5</v>
      </c>
      <c r="L6" s="161">
        <v>19.5</v>
      </c>
      <c r="M6" s="161">
        <v>19.9</v>
      </c>
      <c r="N6" s="161">
        <v>19.3</v>
      </c>
      <c r="O6" s="161">
        <v>20</v>
      </c>
      <c r="P6" s="161">
        <v>19.7</v>
      </c>
      <c r="Q6" s="161">
        <v>19.1</v>
      </c>
      <c r="R6" s="161">
        <v>19</v>
      </c>
      <c r="S6" s="161">
        <v>18.3</v>
      </c>
      <c r="T6" s="161">
        <v>17.2</v>
      </c>
      <c r="U6" s="161">
        <v>16.6</v>
      </c>
      <c r="V6" s="161">
        <v>16</v>
      </c>
      <c r="W6" s="161">
        <v>14.7</v>
      </c>
      <c r="X6" s="161">
        <v>14.4</v>
      </c>
      <c r="Y6" s="161">
        <v>13.6</v>
      </c>
      <c r="Z6" s="167">
        <f t="shared" si="0"/>
        <v>16.233333333333334</v>
      </c>
      <c r="AA6" s="113">
        <v>21.2</v>
      </c>
      <c r="AB6" s="114" t="s">
        <v>254</v>
      </c>
      <c r="AC6" s="1">
        <v>4</v>
      </c>
      <c r="AD6" s="113">
        <v>9.6</v>
      </c>
      <c r="AE6" s="202" t="s">
        <v>74</v>
      </c>
    </row>
    <row r="7" spans="1:31" ht="11.25" customHeight="1">
      <c r="A7" s="168">
        <v>5</v>
      </c>
      <c r="B7" s="161">
        <v>13.5</v>
      </c>
      <c r="C7" s="161">
        <v>12.6</v>
      </c>
      <c r="D7" s="161">
        <v>12.5</v>
      </c>
      <c r="E7" s="161">
        <v>12.3</v>
      </c>
      <c r="F7" s="161">
        <v>12</v>
      </c>
      <c r="G7" s="161">
        <v>14.8</v>
      </c>
      <c r="H7" s="161">
        <v>17</v>
      </c>
      <c r="I7" s="161">
        <v>18.9</v>
      </c>
      <c r="J7" s="161">
        <v>20.2</v>
      </c>
      <c r="K7" s="161">
        <v>22.2</v>
      </c>
      <c r="L7" s="161">
        <v>21.9</v>
      </c>
      <c r="M7" s="161">
        <v>21.3</v>
      </c>
      <c r="N7" s="161">
        <v>19.8</v>
      </c>
      <c r="O7" s="161">
        <v>20.1</v>
      </c>
      <c r="P7" s="161">
        <v>17.6</v>
      </c>
      <c r="Q7" s="161">
        <v>18.3</v>
      </c>
      <c r="R7" s="161">
        <v>18.1</v>
      </c>
      <c r="S7" s="161">
        <v>17.7</v>
      </c>
      <c r="T7" s="161">
        <v>17.4</v>
      </c>
      <c r="U7" s="161">
        <v>16.9</v>
      </c>
      <c r="V7" s="161">
        <v>16.6</v>
      </c>
      <c r="W7" s="161">
        <v>16.4</v>
      </c>
      <c r="X7" s="161">
        <v>16.7</v>
      </c>
      <c r="Y7" s="161">
        <v>17.1</v>
      </c>
      <c r="Z7" s="167">
        <f t="shared" si="0"/>
        <v>17.162499999999998</v>
      </c>
      <c r="AA7" s="113">
        <v>22.5</v>
      </c>
      <c r="AB7" s="114" t="s">
        <v>255</v>
      </c>
      <c r="AC7" s="1">
        <v>5</v>
      </c>
      <c r="AD7" s="113">
        <v>11.9</v>
      </c>
      <c r="AE7" s="202" t="s">
        <v>278</v>
      </c>
    </row>
    <row r="8" spans="1:31" ht="11.25" customHeight="1">
      <c r="A8" s="168">
        <v>6</v>
      </c>
      <c r="B8" s="161">
        <v>17.1</v>
      </c>
      <c r="C8" s="161">
        <v>16.8</v>
      </c>
      <c r="D8" s="161">
        <v>16.5</v>
      </c>
      <c r="E8" s="161">
        <v>15.8</v>
      </c>
      <c r="F8" s="161">
        <v>14.7</v>
      </c>
      <c r="G8" s="161">
        <v>14.1</v>
      </c>
      <c r="H8" s="161">
        <v>14.3</v>
      </c>
      <c r="I8" s="161">
        <v>15.4</v>
      </c>
      <c r="J8" s="161">
        <v>17.1</v>
      </c>
      <c r="K8" s="161">
        <v>17.8</v>
      </c>
      <c r="L8" s="161">
        <v>19.4</v>
      </c>
      <c r="M8" s="161">
        <v>18.6</v>
      </c>
      <c r="N8" s="161">
        <v>18.8</v>
      </c>
      <c r="O8" s="161">
        <v>18.4</v>
      </c>
      <c r="P8" s="161">
        <v>18.6</v>
      </c>
      <c r="Q8" s="161">
        <v>18.1</v>
      </c>
      <c r="R8" s="161">
        <v>17.8</v>
      </c>
      <c r="S8" s="161">
        <v>17.1</v>
      </c>
      <c r="T8" s="161">
        <v>14.6</v>
      </c>
      <c r="U8" s="161">
        <v>14.4</v>
      </c>
      <c r="V8" s="161">
        <v>14.7</v>
      </c>
      <c r="W8" s="161">
        <v>14.7</v>
      </c>
      <c r="X8" s="161">
        <v>14.4</v>
      </c>
      <c r="Y8" s="161">
        <v>13.9</v>
      </c>
      <c r="Z8" s="167">
        <f t="shared" si="0"/>
        <v>16.379166666666666</v>
      </c>
      <c r="AA8" s="113">
        <v>19.6</v>
      </c>
      <c r="AB8" s="114" t="s">
        <v>256</v>
      </c>
      <c r="AC8" s="1">
        <v>6</v>
      </c>
      <c r="AD8" s="113">
        <v>13.8</v>
      </c>
      <c r="AE8" s="202" t="s">
        <v>279</v>
      </c>
    </row>
    <row r="9" spans="1:31" ht="11.25" customHeight="1">
      <c r="A9" s="168">
        <v>7</v>
      </c>
      <c r="B9" s="161">
        <v>15.4</v>
      </c>
      <c r="C9" s="161">
        <v>15</v>
      </c>
      <c r="D9" s="161">
        <v>14.8</v>
      </c>
      <c r="E9" s="161">
        <v>14.6</v>
      </c>
      <c r="F9" s="161">
        <v>13.7</v>
      </c>
      <c r="G9" s="161">
        <v>15.7</v>
      </c>
      <c r="H9" s="161">
        <v>17.2</v>
      </c>
      <c r="I9" s="161">
        <v>18</v>
      </c>
      <c r="J9" s="161">
        <v>18.7</v>
      </c>
      <c r="K9" s="161">
        <v>18.8</v>
      </c>
      <c r="L9" s="161">
        <v>18.7</v>
      </c>
      <c r="M9" s="161">
        <v>19</v>
      </c>
      <c r="N9" s="161">
        <v>18.4</v>
      </c>
      <c r="O9" s="161">
        <v>18.1</v>
      </c>
      <c r="P9" s="161">
        <v>18.3</v>
      </c>
      <c r="Q9" s="161">
        <v>17.7</v>
      </c>
      <c r="R9" s="161">
        <v>16.8</v>
      </c>
      <c r="S9" s="161">
        <v>16.4</v>
      </c>
      <c r="T9" s="161">
        <v>15.9</v>
      </c>
      <c r="U9" s="161">
        <v>16.1</v>
      </c>
      <c r="V9" s="161">
        <v>16.4</v>
      </c>
      <c r="W9" s="161">
        <v>16.5</v>
      </c>
      <c r="X9" s="161">
        <v>16.4</v>
      </c>
      <c r="Y9" s="161">
        <v>16.4</v>
      </c>
      <c r="Z9" s="167">
        <f t="shared" si="0"/>
        <v>16.791666666666664</v>
      </c>
      <c r="AA9" s="113">
        <v>20.3</v>
      </c>
      <c r="AB9" s="114" t="s">
        <v>257</v>
      </c>
      <c r="AC9" s="1">
        <v>7</v>
      </c>
      <c r="AD9" s="113">
        <v>13.4</v>
      </c>
      <c r="AE9" s="202" t="s">
        <v>280</v>
      </c>
    </row>
    <row r="10" spans="1:31" ht="11.25" customHeight="1">
      <c r="A10" s="168">
        <v>8</v>
      </c>
      <c r="B10" s="161">
        <v>16</v>
      </c>
      <c r="C10" s="161">
        <v>15.7</v>
      </c>
      <c r="D10" s="161">
        <v>15.6</v>
      </c>
      <c r="E10" s="161">
        <v>14</v>
      </c>
      <c r="F10" s="161">
        <v>13.4</v>
      </c>
      <c r="G10" s="161">
        <v>15.3</v>
      </c>
      <c r="H10" s="161">
        <v>18</v>
      </c>
      <c r="I10" s="161">
        <v>19</v>
      </c>
      <c r="J10" s="161">
        <v>20.2</v>
      </c>
      <c r="K10" s="161">
        <v>20.7</v>
      </c>
      <c r="L10" s="161">
        <v>21.2</v>
      </c>
      <c r="M10" s="161">
        <v>20.6</v>
      </c>
      <c r="N10" s="161">
        <v>20.9</v>
      </c>
      <c r="O10" s="161">
        <v>20</v>
      </c>
      <c r="P10" s="161">
        <v>20</v>
      </c>
      <c r="Q10" s="161">
        <v>18.8</v>
      </c>
      <c r="R10" s="161">
        <v>18.9</v>
      </c>
      <c r="S10" s="161">
        <v>18.4</v>
      </c>
      <c r="T10" s="161">
        <v>18.3</v>
      </c>
      <c r="U10" s="161">
        <v>18.1</v>
      </c>
      <c r="V10" s="161">
        <v>17.9</v>
      </c>
      <c r="W10" s="161">
        <v>18</v>
      </c>
      <c r="X10" s="161">
        <v>17.7</v>
      </c>
      <c r="Y10" s="161">
        <v>18</v>
      </c>
      <c r="Z10" s="167">
        <f t="shared" si="0"/>
        <v>18.112499999999997</v>
      </c>
      <c r="AA10" s="113">
        <v>21.8</v>
      </c>
      <c r="AB10" s="114" t="s">
        <v>258</v>
      </c>
      <c r="AC10" s="1">
        <v>8</v>
      </c>
      <c r="AD10" s="113">
        <v>13.3</v>
      </c>
      <c r="AE10" s="202" t="s">
        <v>281</v>
      </c>
    </row>
    <row r="11" spans="1:31" ht="11.25" customHeight="1">
      <c r="A11" s="168">
        <v>9</v>
      </c>
      <c r="B11" s="161">
        <v>17.9</v>
      </c>
      <c r="C11" s="161">
        <v>17.8</v>
      </c>
      <c r="D11" s="161">
        <v>17.8</v>
      </c>
      <c r="E11" s="161">
        <v>18.4</v>
      </c>
      <c r="F11" s="161">
        <v>18.1</v>
      </c>
      <c r="G11" s="161">
        <v>19.4</v>
      </c>
      <c r="H11" s="161">
        <v>18.7</v>
      </c>
      <c r="I11" s="161">
        <v>20.8</v>
      </c>
      <c r="J11" s="161">
        <v>21.7</v>
      </c>
      <c r="K11" s="161">
        <v>22.2</v>
      </c>
      <c r="L11" s="161">
        <v>22.3</v>
      </c>
      <c r="M11" s="161">
        <v>23</v>
      </c>
      <c r="N11" s="161">
        <v>23.8</v>
      </c>
      <c r="O11" s="161">
        <v>22.3</v>
      </c>
      <c r="P11" s="161">
        <v>19.9</v>
      </c>
      <c r="Q11" s="161">
        <v>21</v>
      </c>
      <c r="R11" s="161">
        <v>21.1</v>
      </c>
      <c r="S11" s="161">
        <v>19.7</v>
      </c>
      <c r="T11" s="161">
        <v>19</v>
      </c>
      <c r="U11" s="161">
        <v>18.8</v>
      </c>
      <c r="V11" s="161">
        <v>18.5</v>
      </c>
      <c r="W11" s="161">
        <v>17.7</v>
      </c>
      <c r="X11" s="161">
        <v>16.1</v>
      </c>
      <c r="Y11" s="161">
        <v>16.3</v>
      </c>
      <c r="Z11" s="167">
        <f t="shared" si="0"/>
        <v>19.679166666666667</v>
      </c>
      <c r="AA11" s="113">
        <v>24.2</v>
      </c>
      <c r="AB11" s="114" t="s">
        <v>259</v>
      </c>
      <c r="AC11" s="1">
        <v>9</v>
      </c>
      <c r="AD11" s="113">
        <v>15.6</v>
      </c>
      <c r="AE11" s="202" t="s">
        <v>282</v>
      </c>
    </row>
    <row r="12" spans="1:31" ht="11.25" customHeight="1">
      <c r="A12" s="176">
        <v>10</v>
      </c>
      <c r="B12" s="162">
        <v>15.9</v>
      </c>
      <c r="C12" s="162">
        <v>15.7</v>
      </c>
      <c r="D12" s="162">
        <v>15.6</v>
      </c>
      <c r="E12" s="162">
        <v>14.1</v>
      </c>
      <c r="F12" s="162">
        <v>14.1</v>
      </c>
      <c r="G12" s="162">
        <v>15.7</v>
      </c>
      <c r="H12" s="162">
        <v>18.3</v>
      </c>
      <c r="I12" s="162">
        <v>19.7</v>
      </c>
      <c r="J12" s="162">
        <v>20.2</v>
      </c>
      <c r="K12" s="162">
        <v>22.2</v>
      </c>
      <c r="L12" s="162">
        <v>22.5</v>
      </c>
      <c r="M12" s="162">
        <v>22.7</v>
      </c>
      <c r="N12" s="162">
        <v>22.7</v>
      </c>
      <c r="O12" s="162">
        <v>22.7</v>
      </c>
      <c r="P12" s="162">
        <v>21.6</v>
      </c>
      <c r="Q12" s="162">
        <v>20.3</v>
      </c>
      <c r="R12" s="162">
        <v>20.2</v>
      </c>
      <c r="S12" s="162">
        <v>19.3</v>
      </c>
      <c r="T12" s="162">
        <v>18.3</v>
      </c>
      <c r="U12" s="162">
        <v>18.4</v>
      </c>
      <c r="V12" s="162">
        <v>18.2</v>
      </c>
      <c r="W12" s="162">
        <v>17.9</v>
      </c>
      <c r="X12" s="162">
        <v>17.6</v>
      </c>
      <c r="Y12" s="162">
        <v>16.8</v>
      </c>
      <c r="Z12" s="177">
        <f t="shared" si="0"/>
        <v>18.779166666666665</v>
      </c>
      <c r="AA12" s="119">
        <v>25.1</v>
      </c>
      <c r="AB12" s="163" t="s">
        <v>260</v>
      </c>
      <c r="AC12" s="164">
        <v>10</v>
      </c>
      <c r="AD12" s="119">
        <v>13.2</v>
      </c>
      <c r="AE12" s="203" t="s">
        <v>283</v>
      </c>
    </row>
    <row r="13" spans="1:31" ht="11.25" customHeight="1">
      <c r="A13" s="168">
        <v>11</v>
      </c>
      <c r="B13" s="161">
        <v>16</v>
      </c>
      <c r="C13" s="161">
        <v>15.2</v>
      </c>
      <c r="D13" s="161">
        <v>15.4</v>
      </c>
      <c r="E13" s="161">
        <v>15.2</v>
      </c>
      <c r="F13" s="161">
        <v>14.5</v>
      </c>
      <c r="G13" s="161">
        <v>15.2</v>
      </c>
      <c r="H13" s="161">
        <v>16.7</v>
      </c>
      <c r="I13" s="161">
        <v>16.4</v>
      </c>
      <c r="J13" s="161">
        <v>16.1</v>
      </c>
      <c r="K13" s="161">
        <v>16.1</v>
      </c>
      <c r="L13" s="161">
        <v>16.5</v>
      </c>
      <c r="M13" s="161">
        <v>18.3</v>
      </c>
      <c r="N13" s="161">
        <v>18.1</v>
      </c>
      <c r="O13" s="161">
        <v>18.2</v>
      </c>
      <c r="P13" s="161">
        <v>17.8</v>
      </c>
      <c r="Q13" s="161">
        <v>16.9</v>
      </c>
      <c r="R13" s="161">
        <v>16.5</v>
      </c>
      <c r="S13" s="161">
        <v>16.4</v>
      </c>
      <c r="T13" s="161">
        <v>14.6</v>
      </c>
      <c r="U13" s="161">
        <v>14.3</v>
      </c>
      <c r="V13" s="161">
        <v>13.6</v>
      </c>
      <c r="W13" s="161">
        <v>12.9</v>
      </c>
      <c r="X13" s="161">
        <v>14.5</v>
      </c>
      <c r="Y13" s="161">
        <v>13.6</v>
      </c>
      <c r="Z13" s="167">
        <f t="shared" si="0"/>
        <v>15.791666666666666</v>
      </c>
      <c r="AA13" s="113">
        <v>19.2</v>
      </c>
      <c r="AB13" s="114" t="s">
        <v>205</v>
      </c>
      <c r="AC13" s="1">
        <v>11</v>
      </c>
      <c r="AD13" s="113">
        <v>12.6</v>
      </c>
      <c r="AE13" s="202" t="s">
        <v>284</v>
      </c>
    </row>
    <row r="14" spans="1:31" ht="11.25" customHeight="1">
      <c r="A14" s="168">
        <v>12</v>
      </c>
      <c r="B14" s="161">
        <v>12</v>
      </c>
      <c r="C14" s="161">
        <v>12.2</v>
      </c>
      <c r="D14" s="161">
        <v>10.5</v>
      </c>
      <c r="E14" s="161">
        <v>10</v>
      </c>
      <c r="F14" s="161">
        <v>11.2</v>
      </c>
      <c r="G14" s="161">
        <v>13.6</v>
      </c>
      <c r="H14" s="161">
        <v>15.1</v>
      </c>
      <c r="I14" s="161">
        <v>15.9</v>
      </c>
      <c r="J14" s="161">
        <v>16.6</v>
      </c>
      <c r="K14" s="161">
        <v>16.3</v>
      </c>
      <c r="L14" s="161">
        <v>17.2</v>
      </c>
      <c r="M14" s="161">
        <v>17.2</v>
      </c>
      <c r="N14" s="161">
        <v>17.5</v>
      </c>
      <c r="O14" s="161">
        <v>17.1</v>
      </c>
      <c r="P14" s="161">
        <v>16.6</v>
      </c>
      <c r="Q14" s="161">
        <v>16.4</v>
      </c>
      <c r="R14" s="161">
        <v>16.4</v>
      </c>
      <c r="S14" s="161">
        <v>16</v>
      </c>
      <c r="T14" s="161">
        <v>15.1</v>
      </c>
      <c r="U14" s="161">
        <v>14.3</v>
      </c>
      <c r="V14" s="161">
        <v>14.2</v>
      </c>
      <c r="W14" s="161">
        <v>14.3</v>
      </c>
      <c r="X14" s="161">
        <v>14.5</v>
      </c>
      <c r="Y14" s="161">
        <v>14.5</v>
      </c>
      <c r="Z14" s="167">
        <f t="shared" si="0"/>
        <v>14.779166666666667</v>
      </c>
      <c r="AA14" s="113">
        <v>18.1</v>
      </c>
      <c r="AB14" s="114" t="s">
        <v>261</v>
      </c>
      <c r="AC14" s="1">
        <v>12</v>
      </c>
      <c r="AD14" s="113">
        <v>9.9</v>
      </c>
      <c r="AE14" s="202" t="s">
        <v>285</v>
      </c>
    </row>
    <row r="15" spans="1:31" ht="11.25" customHeight="1">
      <c r="A15" s="168">
        <v>13</v>
      </c>
      <c r="B15" s="161">
        <v>14.1</v>
      </c>
      <c r="C15" s="161">
        <v>14.1</v>
      </c>
      <c r="D15" s="161">
        <v>14.7</v>
      </c>
      <c r="E15" s="161">
        <v>15.1</v>
      </c>
      <c r="F15" s="161">
        <v>15.5</v>
      </c>
      <c r="G15" s="161">
        <v>16.1</v>
      </c>
      <c r="H15" s="161">
        <v>16.7</v>
      </c>
      <c r="I15" s="161">
        <v>16</v>
      </c>
      <c r="J15" s="161">
        <v>16.7</v>
      </c>
      <c r="K15" s="161">
        <v>17.4</v>
      </c>
      <c r="L15" s="161">
        <v>18.3</v>
      </c>
      <c r="M15" s="161">
        <v>18.1</v>
      </c>
      <c r="N15" s="161">
        <v>17</v>
      </c>
      <c r="O15" s="161">
        <v>17.9</v>
      </c>
      <c r="P15" s="161">
        <v>18.1</v>
      </c>
      <c r="Q15" s="161">
        <v>18.9</v>
      </c>
      <c r="R15" s="161">
        <v>18.5</v>
      </c>
      <c r="S15" s="161">
        <v>16.3</v>
      </c>
      <c r="T15" s="161">
        <v>16.3</v>
      </c>
      <c r="U15" s="161">
        <v>16.6</v>
      </c>
      <c r="V15" s="161">
        <v>16.5</v>
      </c>
      <c r="W15" s="161">
        <v>16.8</v>
      </c>
      <c r="X15" s="161">
        <v>16.9</v>
      </c>
      <c r="Y15" s="161">
        <v>16.5</v>
      </c>
      <c r="Z15" s="167">
        <f t="shared" si="0"/>
        <v>16.629166666666666</v>
      </c>
      <c r="AA15" s="113">
        <v>19.2</v>
      </c>
      <c r="AB15" s="114" t="s">
        <v>262</v>
      </c>
      <c r="AC15" s="1">
        <v>13</v>
      </c>
      <c r="AD15" s="113">
        <v>13.8</v>
      </c>
      <c r="AE15" s="202" t="s">
        <v>108</v>
      </c>
    </row>
    <row r="16" spans="1:31" ht="11.25" customHeight="1">
      <c r="A16" s="168">
        <v>14</v>
      </c>
      <c r="B16" s="161">
        <v>16.5</v>
      </c>
      <c r="C16" s="161">
        <v>16.4</v>
      </c>
      <c r="D16" s="161">
        <v>16.3</v>
      </c>
      <c r="E16" s="161">
        <v>15.5</v>
      </c>
      <c r="F16" s="161">
        <v>15.2</v>
      </c>
      <c r="G16" s="161">
        <v>18.3</v>
      </c>
      <c r="H16" s="161">
        <v>19.7</v>
      </c>
      <c r="I16" s="161">
        <v>20.5</v>
      </c>
      <c r="J16" s="161">
        <v>19.4</v>
      </c>
      <c r="K16" s="161">
        <v>20.5</v>
      </c>
      <c r="L16" s="161">
        <v>20.1</v>
      </c>
      <c r="M16" s="161">
        <v>20.7</v>
      </c>
      <c r="N16" s="161">
        <v>21.1</v>
      </c>
      <c r="O16" s="161">
        <v>19.8</v>
      </c>
      <c r="P16" s="161">
        <v>20.6</v>
      </c>
      <c r="Q16" s="161">
        <v>20.8</v>
      </c>
      <c r="R16" s="161">
        <v>20</v>
      </c>
      <c r="S16" s="161">
        <v>19.5</v>
      </c>
      <c r="T16" s="161">
        <v>18.6</v>
      </c>
      <c r="U16" s="161">
        <v>19</v>
      </c>
      <c r="V16" s="161">
        <v>17.7</v>
      </c>
      <c r="W16" s="161">
        <v>17.4</v>
      </c>
      <c r="X16" s="161">
        <v>16.8</v>
      </c>
      <c r="Y16" s="161">
        <v>17</v>
      </c>
      <c r="Z16" s="167">
        <f t="shared" si="0"/>
        <v>18.64166666666667</v>
      </c>
      <c r="AA16" s="113">
        <v>21.6</v>
      </c>
      <c r="AB16" s="114" t="s">
        <v>263</v>
      </c>
      <c r="AC16" s="1">
        <v>14</v>
      </c>
      <c r="AD16" s="113">
        <v>15</v>
      </c>
      <c r="AE16" s="202" t="s">
        <v>62</v>
      </c>
    </row>
    <row r="17" spans="1:31" ht="11.25" customHeight="1">
      <c r="A17" s="168">
        <v>15</v>
      </c>
      <c r="B17" s="161">
        <v>17</v>
      </c>
      <c r="C17" s="161">
        <v>16.8</v>
      </c>
      <c r="D17" s="161">
        <v>16.8</v>
      </c>
      <c r="E17" s="161">
        <v>17.2</v>
      </c>
      <c r="F17" s="161">
        <v>17.3</v>
      </c>
      <c r="G17" s="161">
        <v>17.7</v>
      </c>
      <c r="H17" s="161">
        <v>18.9</v>
      </c>
      <c r="I17" s="161">
        <v>19</v>
      </c>
      <c r="J17" s="161">
        <v>19.8</v>
      </c>
      <c r="K17" s="161">
        <v>20.3</v>
      </c>
      <c r="L17" s="161">
        <v>19.2</v>
      </c>
      <c r="M17" s="161">
        <v>18.9</v>
      </c>
      <c r="N17" s="161">
        <v>19</v>
      </c>
      <c r="O17" s="161">
        <v>19.8</v>
      </c>
      <c r="P17" s="161">
        <v>19.4</v>
      </c>
      <c r="Q17" s="161">
        <v>19.9</v>
      </c>
      <c r="R17" s="161">
        <v>19</v>
      </c>
      <c r="S17" s="161">
        <v>18.7</v>
      </c>
      <c r="T17" s="161">
        <v>19.3</v>
      </c>
      <c r="U17" s="161">
        <v>19.4</v>
      </c>
      <c r="V17" s="161">
        <v>19.2</v>
      </c>
      <c r="W17" s="161">
        <v>19.4</v>
      </c>
      <c r="X17" s="161">
        <v>18.7</v>
      </c>
      <c r="Y17" s="161">
        <v>18.3</v>
      </c>
      <c r="Z17" s="167">
        <f t="shared" si="0"/>
        <v>18.70833333333333</v>
      </c>
      <c r="AA17" s="113">
        <v>20.8</v>
      </c>
      <c r="AB17" s="114" t="s">
        <v>264</v>
      </c>
      <c r="AC17" s="1">
        <v>15</v>
      </c>
      <c r="AD17" s="113">
        <v>16.6</v>
      </c>
      <c r="AE17" s="202" t="s">
        <v>286</v>
      </c>
    </row>
    <row r="18" spans="1:31" ht="11.25" customHeight="1">
      <c r="A18" s="168">
        <v>16</v>
      </c>
      <c r="B18" s="161">
        <v>18</v>
      </c>
      <c r="C18" s="161">
        <v>17.5</v>
      </c>
      <c r="D18" s="161">
        <v>17.5</v>
      </c>
      <c r="E18" s="161">
        <v>17.7</v>
      </c>
      <c r="F18" s="161">
        <v>17.9</v>
      </c>
      <c r="G18" s="161">
        <v>18.6</v>
      </c>
      <c r="H18" s="161">
        <v>19.9</v>
      </c>
      <c r="I18" s="161">
        <v>21.1</v>
      </c>
      <c r="J18" s="161">
        <v>22.4</v>
      </c>
      <c r="K18" s="161">
        <v>21.7</v>
      </c>
      <c r="L18" s="161">
        <v>21.4</v>
      </c>
      <c r="M18" s="161">
        <v>21.7</v>
      </c>
      <c r="N18" s="161">
        <v>21.4</v>
      </c>
      <c r="O18" s="161">
        <v>22</v>
      </c>
      <c r="P18" s="161">
        <v>21.2</v>
      </c>
      <c r="Q18" s="161">
        <v>21.6</v>
      </c>
      <c r="R18" s="161">
        <v>21.3</v>
      </c>
      <c r="S18" s="161">
        <v>19.9</v>
      </c>
      <c r="T18" s="161">
        <v>19.5</v>
      </c>
      <c r="U18" s="161">
        <v>19.2</v>
      </c>
      <c r="V18" s="161">
        <v>19.5</v>
      </c>
      <c r="W18" s="161">
        <v>19.3</v>
      </c>
      <c r="X18" s="161">
        <v>19.6</v>
      </c>
      <c r="Y18" s="161">
        <v>19.6</v>
      </c>
      <c r="Z18" s="167">
        <f t="shared" si="0"/>
        <v>19.979166666666668</v>
      </c>
      <c r="AA18" s="113">
        <v>22.9</v>
      </c>
      <c r="AB18" s="114" t="s">
        <v>66</v>
      </c>
      <c r="AC18" s="1">
        <v>16</v>
      </c>
      <c r="AD18" s="113">
        <v>17.3</v>
      </c>
      <c r="AE18" s="202" t="s">
        <v>287</v>
      </c>
    </row>
    <row r="19" spans="1:31" ht="11.25" customHeight="1">
      <c r="A19" s="168">
        <v>17</v>
      </c>
      <c r="B19" s="161">
        <v>19.8</v>
      </c>
      <c r="C19" s="161">
        <v>20.2</v>
      </c>
      <c r="D19" s="161">
        <v>20.3</v>
      </c>
      <c r="E19" s="161">
        <v>20.3</v>
      </c>
      <c r="F19" s="161">
        <v>20.2</v>
      </c>
      <c r="G19" s="161">
        <v>20.5</v>
      </c>
      <c r="H19" s="161">
        <v>21.5</v>
      </c>
      <c r="I19" s="161">
        <v>22.1</v>
      </c>
      <c r="J19" s="161">
        <v>22.2</v>
      </c>
      <c r="K19" s="161">
        <v>23.2</v>
      </c>
      <c r="L19" s="161">
        <v>23.2</v>
      </c>
      <c r="M19" s="161">
        <v>24.4</v>
      </c>
      <c r="N19" s="161">
        <v>24.8</v>
      </c>
      <c r="O19" s="161">
        <v>24.7</v>
      </c>
      <c r="P19" s="161">
        <v>24.8</v>
      </c>
      <c r="Q19" s="161">
        <v>24.6</v>
      </c>
      <c r="R19" s="161">
        <v>24.8</v>
      </c>
      <c r="S19" s="161">
        <v>24.2</v>
      </c>
      <c r="T19" s="161">
        <v>23.8</v>
      </c>
      <c r="U19" s="161">
        <v>23.3</v>
      </c>
      <c r="V19" s="161">
        <v>23</v>
      </c>
      <c r="W19" s="161">
        <v>22.6</v>
      </c>
      <c r="X19" s="161">
        <v>22.2</v>
      </c>
      <c r="Y19" s="161">
        <v>20.2</v>
      </c>
      <c r="Z19" s="167">
        <f t="shared" si="0"/>
        <v>22.537500000000005</v>
      </c>
      <c r="AA19" s="113">
        <v>25</v>
      </c>
      <c r="AB19" s="114" t="s">
        <v>265</v>
      </c>
      <c r="AC19" s="1">
        <v>17</v>
      </c>
      <c r="AD19" s="113">
        <v>19.6</v>
      </c>
      <c r="AE19" s="202" t="s">
        <v>288</v>
      </c>
    </row>
    <row r="20" spans="1:31" ht="11.25" customHeight="1">
      <c r="A20" s="168">
        <v>18</v>
      </c>
      <c r="B20" s="161">
        <v>20.7</v>
      </c>
      <c r="C20" s="161">
        <v>19.7</v>
      </c>
      <c r="D20" s="161">
        <v>18.6</v>
      </c>
      <c r="E20" s="161">
        <v>18.2</v>
      </c>
      <c r="F20" s="161">
        <v>17.4</v>
      </c>
      <c r="G20" s="161">
        <v>17.3</v>
      </c>
      <c r="H20" s="161">
        <v>17.2</v>
      </c>
      <c r="I20" s="161">
        <v>17.6</v>
      </c>
      <c r="J20" s="161">
        <v>17.8</v>
      </c>
      <c r="K20" s="161">
        <v>17.4</v>
      </c>
      <c r="L20" s="161">
        <v>17</v>
      </c>
      <c r="M20" s="161">
        <v>17.1</v>
      </c>
      <c r="N20" s="161">
        <v>17.6</v>
      </c>
      <c r="O20" s="161">
        <v>17.6</v>
      </c>
      <c r="P20" s="161">
        <v>17.4</v>
      </c>
      <c r="Q20" s="161">
        <v>17.2</v>
      </c>
      <c r="R20" s="161">
        <v>17.1</v>
      </c>
      <c r="S20" s="161">
        <v>16.8</v>
      </c>
      <c r="T20" s="161">
        <v>15.8</v>
      </c>
      <c r="U20" s="161">
        <v>15.7</v>
      </c>
      <c r="V20" s="161">
        <v>15.4</v>
      </c>
      <c r="W20" s="161">
        <v>15.3</v>
      </c>
      <c r="X20" s="161">
        <v>15.1</v>
      </c>
      <c r="Y20" s="161">
        <v>14.8</v>
      </c>
      <c r="Z20" s="167">
        <f t="shared" si="0"/>
        <v>17.158333333333335</v>
      </c>
      <c r="AA20" s="113">
        <v>21.1</v>
      </c>
      <c r="AB20" s="114" t="s">
        <v>266</v>
      </c>
      <c r="AC20" s="1">
        <v>18</v>
      </c>
      <c r="AD20" s="113">
        <v>14.7</v>
      </c>
      <c r="AE20" s="202" t="s">
        <v>59</v>
      </c>
    </row>
    <row r="21" spans="1:31" ht="11.25" customHeight="1">
      <c r="A21" s="168">
        <v>19</v>
      </c>
      <c r="B21" s="161">
        <v>15</v>
      </c>
      <c r="C21" s="161">
        <v>15.8</v>
      </c>
      <c r="D21" s="161">
        <v>15.1</v>
      </c>
      <c r="E21" s="161">
        <v>15.1</v>
      </c>
      <c r="F21" s="161">
        <v>15</v>
      </c>
      <c r="G21" s="161">
        <v>15.2</v>
      </c>
      <c r="H21" s="161">
        <v>15.6</v>
      </c>
      <c r="I21" s="161">
        <v>15.7</v>
      </c>
      <c r="J21" s="161">
        <v>16.1</v>
      </c>
      <c r="K21" s="161">
        <v>16.6</v>
      </c>
      <c r="L21" s="161">
        <v>16</v>
      </c>
      <c r="M21" s="161">
        <v>16</v>
      </c>
      <c r="N21" s="161">
        <v>15.9</v>
      </c>
      <c r="O21" s="161">
        <v>15.7</v>
      </c>
      <c r="P21" s="161">
        <v>15.6</v>
      </c>
      <c r="Q21" s="161">
        <v>15.8</v>
      </c>
      <c r="R21" s="161">
        <v>15.7</v>
      </c>
      <c r="S21" s="161">
        <v>15.8</v>
      </c>
      <c r="T21" s="161">
        <v>15.9</v>
      </c>
      <c r="U21" s="161">
        <v>15.6</v>
      </c>
      <c r="V21" s="161">
        <v>15.7</v>
      </c>
      <c r="W21" s="161">
        <v>15.8</v>
      </c>
      <c r="X21" s="161">
        <v>15.6</v>
      </c>
      <c r="Y21" s="161">
        <v>15.5</v>
      </c>
      <c r="Z21" s="167">
        <f t="shared" si="0"/>
        <v>15.658333333333333</v>
      </c>
      <c r="AA21" s="113">
        <v>16.7</v>
      </c>
      <c r="AB21" s="114" t="s">
        <v>267</v>
      </c>
      <c r="AC21" s="1">
        <v>19</v>
      </c>
      <c r="AD21" s="113">
        <v>14.6</v>
      </c>
      <c r="AE21" s="202" t="s">
        <v>289</v>
      </c>
    </row>
    <row r="22" spans="1:31" ht="11.25" customHeight="1">
      <c r="A22" s="176">
        <v>20</v>
      </c>
      <c r="B22" s="162">
        <v>15.4</v>
      </c>
      <c r="C22" s="162">
        <v>16.3</v>
      </c>
      <c r="D22" s="162">
        <v>15.7</v>
      </c>
      <c r="E22" s="162">
        <v>16.4</v>
      </c>
      <c r="F22" s="162">
        <v>15.8</v>
      </c>
      <c r="G22" s="162">
        <v>18.5</v>
      </c>
      <c r="H22" s="162">
        <v>19.9</v>
      </c>
      <c r="I22" s="162">
        <v>19.9</v>
      </c>
      <c r="J22" s="162">
        <v>19.4</v>
      </c>
      <c r="K22" s="162">
        <v>21.1</v>
      </c>
      <c r="L22" s="162">
        <v>21.8</v>
      </c>
      <c r="M22" s="162">
        <v>21.2</v>
      </c>
      <c r="N22" s="162">
        <v>20.6</v>
      </c>
      <c r="O22" s="162">
        <v>19.8</v>
      </c>
      <c r="P22" s="162">
        <v>19.4</v>
      </c>
      <c r="Q22" s="162">
        <v>19.4</v>
      </c>
      <c r="R22" s="162">
        <v>19</v>
      </c>
      <c r="S22" s="162">
        <v>18.7</v>
      </c>
      <c r="T22" s="162">
        <v>18.8</v>
      </c>
      <c r="U22" s="162">
        <v>18.7</v>
      </c>
      <c r="V22" s="162">
        <v>18.5</v>
      </c>
      <c r="W22" s="162">
        <v>17.5</v>
      </c>
      <c r="X22" s="162">
        <v>16.7</v>
      </c>
      <c r="Y22" s="162">
        <v>17.2</v>
      </c>
      <c r="Z22" s="177">
        <f t="shared" si="0"/>
        <v>18.57083333333333</v>
      </c>
      <c r="AA22" s="119">
        <v>22.3</v>
      </c>
      <c r="AB22" s="163" t="s">
        <v>137</v>
      </c>
      <c r="AC22" s="164">
        <v>20</v>
      </c>
      <c r="AD22" s="119">
        <v>15</v>
      </c>
      <c r="AE22" s="203" t="s">
        <v>290</v>
      </c>
    </row>
    <row r="23" spans="1:31" ht="11.25" customHeight="1">
      <c r="A23" s="168">
        <v>21</v>
      </c>
      <c r="B23" s="161">
        <v>17.6</v>
      </c>
      <c r="C23" s="161">
        <v>17.6</v>
      </c>
      <c r="D23" s="161">
        <v>17.6</v>
      </c>
      <c r="E23" s="161">
        <v>17.4</v>
      </c>
      <c r="F23" s="161">
        <v>17.3</v>
      </c>
      <c r="G23" s="161">
        <v>17.1</v>
      </c>
      <c r="H23" s="161">
        <v>17.2</v>
      </c>
      <c r="I23" s="161">
        <v>17.4</v>
      </c>
      <c r="J23" s="161">
        <v>17.6</v>
      </c>
      <c r="K23" s="161">
        <v>17.7</v>
      </c>
      <c r="L23" s="161">
        <v>17.8</v>
      </c>
      <c r="M23" s="161">
        <v>18</v>
      </c>
      <c r="N23" s="161">
        <v>19.7</v>
      </c>
      <c r="O23" s="161">
        <v>19.2</v>
      </c>
      <c r="P23" s="161">
        <v>19.4</v>
      </c>
      <c r="Q23" s="161">
        <v>19.6</v>
      </c>
      <c r="R23" s="161">
        <v>20</v>
      </c>
      <c r="S23" s="161">
        <v>22.9</v>
      </c>
      <c r="T23" s="161">
        <v>22.4</v>
      </c>
      <c r="U23" s="161">
        <v>22.3</v>
      </c>
      <c r="V23" s="161">
        <v>20.8</v>
      </c>
      <c r="W23" s="161">
        <v>17.5</v>
      </c>
      <c r="X23" s="161">
        <v>16.5</v>
      </c>
      <c r="Y23" s="161">
        <v>16.3</v>
      </c>
      <c r="Z23" s="167">
        <f t="shared" si="0"/>
        <v>18.620833333333334</v>
      </c>
      <c r="AA23" s="113">
        <v>23.2</v>
      </c>
      <c r="AB23" s="114" t="s">
        <v>268</v>
      </c>
      <c r="AC23" s="1">
        <v>21</v>
      </c>
      <c r="AD23" s="113">
        <v>16.2</v>
      </c>
      <c r="AE23" s="202" t="s">
        <v>63</v>
      </c>
    </row>
    <row r="24" spans="1:31" ht="11.25" customHeight="1">
      <c r="A24" s="168">
        <v>22</v>
      </c>
      <c r="B24" s="161">
        <v>16.5</v>
      </c>
      <c r="C24" s="161">
        <v>16.9</v>
      </c>
      <c r="D24" s="161">
        <v>16.8</v>
      </c>
      <c r="E24" s="161">
        <v>16.5</v>
      </c>
      <c r="F24" s="161">
        <v>16.4</v>
      </c>
      <c r="G24" s="161">
        <v>16.7</v>
      </c>
      <c r="H24" s="161">
        <v>16.5</v>
      </c>
      <c r="I24" s="161">
        <v>16.2</v>
      </c>
      <c r="J24" s="161">
        <v>16.2</v>
      </c>
      <c r="K24" s="161">
        <v>16</v>
      </c>
      <c r="L24" s="161">
        <v>16.1</v>
      </c>
      <c r="M24" s="161">
        <v>16.3</v>
      </c>
      <c r="N24" s="161">
        <v>16.4</v>
      </c>
      <c r="O24" s="161">
        <v>16.2</v>
      </c>
      <c r="P24" s="161">
        <v>16.3</v>
      </c>
      <c r="Q24" s="161">
        <v>15.9</v>
      </c>
      <c r="R24" s="161">
        <v>15.7</v>
      </c>
      <c r="S24" s="161">
        <v>15.6</v>
      </c>
      <c r="T24" s="161">
        <v>15.5</v>
      </c>
      <c r="U24" s="161">
        <v>15.4</v>
      </c>
      <c r="V24" s="161">
        <v>15.3</v>
      </c>
      <c r="W24" s="161">
        <v>15.2</v>
      </c>
      <c r="X24" s="161">
        <v>15.1</v>
      </c>
      <c r="Y24" s="161">
        <v>15.2</v>
      </c>
      <c r="Z24" s="167">
        <f t="shared" si="0"/>
        <v>16.037499999999998</v>
      </c>
      <c r="AA24" s="113">
        <v>16.9</v>
      </c>
      <c r="AB24" s="114" t="s">
        <v>269</v>
      </c>
      <c r="AC24" s="1">
        <v>22</v>
      </c>
      <c r="AD24" s="113">
        <v>15.1</v>
      </c>
      <c r="AE24" s="202" t="s">
        <v>291</v>
      </c>
    </row>
    <row r="25" spans="1:31" ht="11.25" customHeight="1">
      <c r="A25" s="168">
        <v>23</v>
      </c>
      <c r="B25" s="161">
        <v>15.1</v>
      </c>
      <c r="C25" s="161">
        <v>14.9</v>
      </c>
      <c r="D25" s="161">
        <v>15</v>
      </c>
      <c r="E25" s="161">
        <v>15</v>
      </c>
      <c r="F25" s="161">
        <v>14.9</v>
      </c>
      <c r="G25" s="161">
        <v>15.1</v>
      </c>
      <c r="H25" s="161">
        <v>15.6</v>
      </c>
      <c r="I25" s="161">
        <v>17.8</v>
      </c>
      <c r="J25" s="161">
        <v>17.5</v>
      </c>
      <c r="K25" s="161">
        <v>18.1</v>
      </c>
      <c r="L25" s="161">
        <v>19</v>
      </c>
      <c r="M25" s="161">
        <v>20.2</v>
      </c>
      <c r="N25" s="161">
        <v>19.9</v>
      </c>
      <c r="O25" s="161">
        <v>21</v>
      </c>
      <c r="P25" s="161">
        <v>20.6</v>
      </c>
      <c r="Q25" s="161">
        <v>20.6</v>
      </c>
      <c r="R25" s="161">
        <v>19.7</v>
      </c>
      <c r="S25" s="161">
        <v>19.2</v>
      </c>
      <c r="T25" s="161">
        <v>17.6</v>
      </c>
      <c r="U25" s="161">
        <v>17.7</v>
      </c>
      <c r="V25" s="161">
        <v>16.8</v>
      </c>
      <c r="W25" s="161">
        <v>16</v>
      </c>
      <c r="X25" s="161">
        <v>15.6</v>
      </c>
      <c r="Y25" s="161">
        <v>15.9</v>
      </c>
      <c r="Z25" s="167">
        <f t="shared" si="0"/>
        <v>17.45</v>
      </c>
      <c r="AA25" s="113">
        <v>21.4</v>
      </c>
      <c r="AB25" s="114" t="s">
        <v>211</v>
      </c>
      <c r="AC25" s="1">
        <v>23</v>
      </c>
      <c r="AD25" s="113">
        <v>14.9</v>
      </c>
      <c r="AE25" s="202" t="s">
        <v>292</v>
      </c>
    </row>
    <row r="26" spans="1:31" ht="11.25" customHeight="1">
      <c r="A26" s="168">
        <v>24</v>
      </c>
      <c r="B26" s="161">
        <v>15.5</v>
      </c>
      <c r="C26" s="161">
        <v>15.5</v>
      </c>
      <c r="D26" s="161">
        <v>14.9</v>
      </c>
      <c r="E26" s="161">
        <v>15.1</v>
      </c>
      <c r="F26" s="161">
        <v>15.4</v>
      </c>
      <c r="G26" s="161">
        <v>17.5</v>
      </c>
      <c r="H26" s="161">
        <v>19.4</v>
      </c>
      <c r="I26" s="161">
        <v>19.9</v>
      </c>
      <c r="J26" s="161">
        <v>20.6</v>
      </c>
      <c r="K26" s="161">
        <v>23.8</v>
      </c>
      <c r="L26" s="161">
        <v>23.3</v>
      </c>
      <c r="M26" s="161">
        <v>22.6</v>
      </c>
      <c r="N26" s="161">
        <v>22.9</v>
      </c>
      <c r="O26" s="161">
        <v>22.5</v>
      </c>
      <c r="P26" s="161">
        <v>22.1</v>
      </c>
      <c r="Q26" s="161">
        <v>22.4</v>
      </c>
      <c r="R26" s="161">
        <v>21.3</v>
      </c>
      <c r="S26" s="161">
        <v>21.6</v>
      </c>
      <c r="T26" s="161">
        <v>21.1</v>
      </c>
      <c r="U26" s="161">
        <v>20.8</v>
      </c>
      <c r="V26" s="161">
        <v>20.4</v>
      </c>
      <c r="W26" s="161">
        <v>20.5</v>
      </c>
      <c r="X26" s="161">
        <v>21.1</v>
      </c>
      <c r="Y26" s="161">
        <v>20.8</v>
      </c>
      <c r="Z26" s="167">
        <f t="shared" si="0"/>
        <v>20.04166666666667</v>
      </c>
      <c r="AA26" s="113">
        <v>24</v>
      </c>
      <c r="AB26" s="114" t="s">
        <v>270</v>
      </c>
      <c r="AC26" s="1">
        <v>24</v>
      </c>
      <c r="AD26" s="113">
        <v>14.7</v>
      </c>
      <c r="AE26" s="202" t="s">
        <v>293</v>
      </c>
    </row>
    <row r="27" spans="1:31" ht="11.25" customHeight="1">
      <c r="A27" s="168">
        <v>25</v>
      </c>
      <c r="B27" s="161">
        <v>19.9</v>
      </c>
      <c r="C27" s="161">
        <v>19</v>
      </c>
      <c r="D27" s="161">
        <v>18.4</v>
      </c>
      <c r="E27" s="161">
        <v>18.3</v>
      </c>
      <c r="F27" s="161">
        <v>16.9</v>
      </c>
      <c r="G27" s="161">
        <v>20.2</v>
      </c>
      <c r="H27" s="161">
        <v>21.5</v>
      </c>
      <c r="I27" s="161">
        <v>21.2</v>
      </c>
      <c r="J27" s="161">
        <v>21.6</v>
      </c>
      <c r="K27" s="161">
        <v>22.9</v>
      </c>
      <c r="L27" s="161">
        <v>22.1</v>
      </c>
      <c r="M27" s="161">
        <v>21.8</v>
      </c>
      <c r="N27" s="161">
        <v>22</v>
      </c>
      <c r="O27" s="161">
        <v>21.8</v>
      </c>
      <c r="P27" s="161">
        <v>21.4</v>
      </c>
      <c r="Q27" s="161">
        <v>20.3</v>
      </c>
      <c r="R27" s="161">
        <v>20.2</v>
      </c>
      <c r="S27" s="161">
        <v>20</v>
      </c>
      <c r="T27" s="161">
        <v>19.1</v>
      </c>
      <c r="U27" s="161">
        <v>18.1</v>
      </c>
      <c r="V27" s="161">
        <v>17.5</v>
      </c>
      <c r="W27" s="161">
        <v>17.4</v>
      </c>
      <c r="X27" s="161">
        <v>17.6</v>
      </c>
      <c r="Y27" s="161">
        <v>15.2</v>
      </c>
      <c r="Z27" s="167">
        <f t="shared" si="0"/>
        <v>19.766666666666666</v>
      </c>
      <c r="AA27" s="113">
        <v>23.7</v>
      </c>
      <c r="AB27" s="114" t="s">
        <v>271</v>
      </c>
      <c r="AC27" s="1">
        <v>25</v>
      </c>
      <c r="AD27" s="113">
        <v>15.2</v>
      </c>
      <c r="AE27" s="202" t="s">
        <v>63</v>
      </c>
    </row>
    <row r="28" spans="1:31" ht="11.25" customHeight="1">
      <c r="A28" s="168">
        <v>26</v>
      </c>
      <c r="B28" s="161">
        <v>14.6</v>
      </c>
      <c r="C28" s="161">
        <v>14.1</v>
      </c>
      <c r="D28" s="161">
        <v>14.4</v>
      </c>
      <c r="E28" s="161">
        <v>13.1</v>
      </c>
      <c r="F28" s="161">
        <v>15.9</v>
      </c>
      <c r="G28" s="161">
        <v>16.7</v>
      </c>
      <c r="H28" s="161">
        <v>19.6</v>
      </c>
      <c r="I28" s="161">
        <v>21</v>
      </c>
      <c r="J28" s="161">
        <v>21.5</v>
      </c>
      <c r="K28" s="161">
        <v>21.9</v>
      </c>
      <c r="L28" s="161">
        <v>21</v>
      </c>
      <c r="M28" s="161">
        <v>20.6</v>
      </c>
      <c r="N28" s="161">
        <v>20.7</v>
      </c>
      <c r="O28" s="161">
        <v>20.7</v>
      </c>
      <c r="P28" s="161">
        <v>20.6</v>
      </c>
      <c r="Q28" s="161">
        <v>20</v>
      </c>
      <c r="R28" s="161">
        <v>20.1</v>
      </c>
      <c r="S28" s="161">
        <v>19.5</v>
      </c>
      <c r="T28" s="161">
        <v>18.2</v>
      </c>
      <c r="U28" s="161">
        <v>17.1</v>
      </c>
      <c r="V28" s="161">
        <v>16.6</v>
      </c>
      <c r="W28" s="161">
        <v>17</v>
      </c>
      <c r="X28" s="161">
        <v>17.3</v>
      </c>
      <c r="Y28" s="161">
        <v>18.1</v>
      </c>
      <c r="Z28" s="167">
        <f t="shared" si="0"/>
        <v>18.345833333333335</v>
      </c>
      <c r="AA28" s="113">
        <v>23</v>
      </c>
      <c r="AB28" s="114" t="s">
        <v>272</v>
      </c>
      <c r="AC28" s="1">
        <v>26</v>
      </c>
      <c r="AD28" s="113">
        <v>12.6</v>
      </c>
      <c r="AE28" s="202" t="s">
        <v>294</v>
      </c>
    </row>
    <row r="29" spans="1:31" ht="11.25" customHeight="1">
      <c r="A29" s="168">
        <v>27</v>
      </c>
      <c r="B29" s="161">
        <v>17.9</v>
      </c>
      <c r="C29" s="161">
        <v>17.5</v>
      </c>
      <c r="D29" s="161">
        <v>17.4</v>
      </c>
      <c r="E29" s="161">
        <v>17.7</v>
      </c>
      <c r="F29" s="161">
        <v>17.5</v>
      </c>
      <c r="G29" s="161">
        <v>18</v>
      </c>
      <c r="H29" s="161">
        <v>18.5</v>
      </c>
      <c r="I29" s="161">
        <v>19.8</v>
      </c>
      <c r="J29" s="161">
        <v>19.8</v>
      </c>
      <c r="K29" s="161">
        <v>19.2</v>
      </c>
      <c r="L29" s="161">
        <v>18</v>
      </c>
      <c r="M29" s="161">
        <v>16.7</v>
      </c>
      <c r="N29" s="161">
        <v>15.9</v>
      </c>
      <c r="O29" s="161">
        <v>15</v>
      </c>
      <c r="P29" s="161">
        <v>15.2</v>
      </c>
      <c r="Q29" s="161">
        <v>15.6</v>
      </c>
      <c r="R29" s="161">
        <v>15.8</v>
      </c>
      <c r="S29" s="161">
        <v>15.9</v>
      </c>
      <c r="T29" s="161">
        <v>16.1</v>
      </c>
      <c r="U29" s="161">
        <v>16.2</v>
      </c>
      <c r="V29" s="161">
        <v>16.3</v>
      </c>
      <c r="W29" s="161">
        <v>16.4</v>
      </c>
      <c r="X29" s="161">
        <v>16.1</v>
      </c>
      <c r="Y29" s="161">
        <v>16.2</v>
      </c>
      <c r="Z29" s="167">
        <f t="shared" si="0"/>
        <v>17.02916666666667</v>
      </c>
      <c r="AA29" s="113">
        <v>20.6</v>
      </c>
      <c r="AB29" s="114" t="s">
        <v>273</v>
      </c>
      <c r="AC29" s="1">
        <v>27</v>
      </c>
      <c r="AD29" s="113">
        <v>14.7</v>
      </c>
      <c r="AE29" s="202" t="s">
        <v>295</v>
      </c>
    </row>
    <row r="30" spans="1:31" ht="11.25" customHeight="1">
      <c r="A30" s="168">
        <v>28</v>
      </c>
      <c r="B30" s="161">
        <v>15.5</v>
      </c>
      <c r="C30" s="161">
        <v>15</v>
      </c>
      <c r="D30" s="161">
        <v>14.7</v>
      </c>
      <c r="E30" s="161">
        <v>14.4</v>
      </c>
      <c r="F30" s="161">
        <v>14.2</v>
      </c>
      <c r="G30" s="161">
        <v>16.2</v>
      </c>
      <c r="H30" s="161">
        <v>17.9</v>
      </c>
      <c r="I30" s="161">
        <v>20.8</v>
      </c>
      <c r="J30" s="161">
        <v>22.2</v>
      </c>
      <c r="K30" s="161">
        <v>24.8</v>
      </c>
      <c r="L30" s="161">
        <v>24.1</v>
      </c>
      <c r="M30" s="161">
        <v>23</v>
      </c>
      <c r="N30" s="161">
        <v>24.1</v>
      </c>
      <c r="O30" s="161">
        <v>22.1</v>
      </c>
      <c r="P30" s="161">
        <v>22.3</v>
      </c>
      <c r="Q30" s="161">
        <v>21.4</v>
      </c>
      <c r="R30" s="161">
        <v>21.2</v>
      </c>
      <c r="S30" s="161">
        <v>20</v>
      </c>
      <c r="T30" s="161">
        <v>19.3</v>
      </c>
      <c r="U30" s="161">
        <v>19.2</v>
      </c>
      <c r="V30" s="161">
        <v>19</v>
      </c>
      <c r="W30" s="161">
        <v>18.7</v>
      </c>
      <c r="X30" s="161">
        <v>17.9</v>
      </c>
      <c r="Y30" s="161">
        <v>18.3</v>
      </c>
      <c r="Z30" s="167">
        <f t="shared" si="0"/>
        <v>19.429166666666664</v>
      </c>
      <c r="AA30" s="113">
        <v>26</v>
      </c>
      <c r="AB30" s="114" t="s">
        <v>274</v>
      </c>
      <c r="AC30" s="1">
        <v>28</v>
      </c>
      <c r="AD30" s="113">
        <v>14</v>
      </c>
      <c r="AE30" s="202" t="s">
        <v>296</v>
      </c>
    </row>
    <row r="31" spans="1:31" ht="11.25" customHeight="1">
      <c r="A31" s="168">
        <v>29</v>
      </c>
      <c r="B31" s="161">
        <v>17.9</v>
      </c>
      <c r="C31" s="161">
        <v>17.4</v>
      </c>
      <c r="D31" s="161">
        <v>16.7</v>
      </c>
      <c r="E31" s="161">
        <v>16.4</v>
      </c>
      <c r="F31" s="161">
        <v>16.3</v>
      </c>
      <c r="G31" s="161">
        <v>17.3</v>
      </c>
      <c r="H31" s="161">
        <v>18.7</v>
      </c>
      <c r="I31" s="161">
        <v>19</v>
      </c>
      <c r="J31" s="161">
        <v>19.6</v>
      </c>
      <c r="K31" s="161">
        <v>19.6</v>
      </c>
      <c r="L31" s="161">
        <v>20.5</v>
      </c>
      <c r="M31" s="161">
        <v>20.2</v>
      </c>
      <c r="N31" s="161">
        <v>21.8</v>
      </c>
      <c r="O31" s="161">
        <v>21.8</v>
      </c>
      <c r="P31" s="161">
        <v>21.4</v>
      </c>
      <c r="Q31" s="161">
        <v>21.7</v>
      </c>
      <c r="R31" s="161">
        <v>21</v>
      </c>
      <c r="S31" s="161">
        <v>20.1</v>
      </c>
      <c r="T31" s="161">
        <v>19.3</v>
      </c>
      <c r="U31" s="161">
        <v>19.3</v>
      </c>
      <c r="V31" s="161">
        <v>18.6</v>
      </c>
      <c r="W31" s="161">
        <v>17.9</v>
      </c>
      <c r="X31" s="161">
        <v>18.5</v>
      </c>
      <c r="Y31" s="161">
        <v>17.6</v>
      </c>
      <c r="Z31" s="167">
        <f t="shared" si="0"/>
        <v>19.108333333333334</v>
      </c>
      <c r="AA31" s="113">
        <v>23.1</v>
      </c>
      <c r="AB31" s="114" t="s">
        <v>211</v>
      </c>
      <c r="AC31" s="1">
        <v>29</v>
      </c>
      <c r="AD31" s="113">
        <v>16.2</v>
      </c>
      <c r="AE31" s="202" t="s">
        <v>281</v>
      </c>
    </row>
    <row r="32" spans="1:31" ht="11.25" customHeight="1">
      <c r="A32" s="168">
        <v>30</v>
      </c>
      <c r="B32" s="161">
        <v>18</v>
      </c>
      <c r="C32" s="161">
        <v>18</v>
      </c>
      <c r="D32" s="161">
        <v>17.5</v>
      </c>
      <c r="E32" s="161">
        <v>17.4</v>
      </c>
      <c r="F32" s="161">
        <v>17.5</v>
      </c>
      <c r="G32" s="161">
        <v>17.9</v>
      </c>
      <c r="H32" s="161">
        <v>19.1</v>
      </c>
      <c r="I32" s="161">
        <v>19.5</v>
      </c>
      <c r="J32" s="161">
        <v>19.8</v>
      </c>
      <c r="K32" s="161">
        <v>20.1</v>
      </c>
      <c r="L32" s="161">
        <v>21.4</v>
      </c>
      <c r="M32" s="161">
        <v>20.7</v>
      </c>
      <c r="N32" s="161">
        <v>18.5</v>
      </c>
      <c r="O32" s="161">
        <v>18.6</v>
      </c>
      <c r="P32" s="161">
        <v>19.7</v>
      </c>
      <c r="Q32" s="161">
        <v>19.2</v>
      </c>
      <c r="R32" s="161">
        <v>19.5</v>
      </c>
      <c r="S32" s="161">
        <v>18.6</v>
      </c>
      <c r="T32" s="161">
        <v>17.2</v>
      </c>
      <c r="U32" s="161">
        <v>16.7</v>
      </c>
      <c r="V32" s="161">
        <v>16.1</v>
      </c>
      <c r="W32" s="161">
        <v>15.9</v>
      </c>
      <c r="X32" s="161">
        <v>14.7</v>
      </c>
      <c r="Y32" s="161">
        <v>14.5</v>
      </c>
      <c r="Z32" s="167">
        <f t="shared" si="0"/>
        <v>18.17083333333333</v>
      </c>
      <c r="AA32" s="113">
        <v>22.4</v>
      </c>
      <c r="AB32" s="114" t="s">
        <v>275</v>
      </c>
      <c r="AC32" s="1">
        <v>30</v>
      </c>
      <c r="AD32" s="113">
        <v>14.3</v>
      </c>
      <c r="AE32" s="202" t="s">
        <v>59</v>
      </c>
    </row>
    <row r="33" spans="1:31" ht="11.25" customHeight="1">
      <c r="A33" s="168">
        <v>31</v>
      </c>
      <c r="B33" s="161">
        <v>14.1</v>
      </c>
      <c r="C33" s="161">
        <v>13.5</v>
      </c>
      <c r="D33" s="161">
        <v>13.4</v>
      </c>
      <c r="E33" s="161">
        <v>13.3</v>
      </c>
      <c r="F33" s="161">
        <v>13.7</v>
      </c>
      <c r="G33" s="161">
        <v>17.1</v>
      </c>
      <c r="H33" s="161">
        <v>17.9</v>
      </c>
      <c r="I33" s="161">
        <v>19</v>
      </c>
      <c r="J33" s="161">
        <v>19.4</v>
      </c>
      <c r="K33" s="161">
        <v>19.5</v>
      </c>
      <c r="L33" s="161">
        <v>20.1</v>
      </c>
      <c r="M33" s="161">
        <v>20.7</v>
      </c>
      <c r="N33" s="161">
        <v>21.2</v>
      </c>
      <c r="O33" s="161">
        <v>20.9</v>
      </c>
      <c r="P33" s="161">
        <v>20.7</v>
      </c>
      <c r="Q33" s="161">
        <v>20.3</v>
      </c>
      <c r="R33" s="161">
        <v>19.5</v>
      </c>
      <c r="S33" s="161">
        <v>19.2</v>
      </c>
      <c r="T33" s="161">
        <v>18.7</v>
      </c>
      <c r="U33" s="161">
        <v>18.6</v>
      </c>
      <c r="V33" s="161">
        <v>16.6</v>
      </c>
      <c r="W33" s="161">
        <v>16.2</v>
      </c>
      <c r="X33" s="161">
        <v>15.7</v>
      </c>
      <c r="Y33" s="161">
        <v>15.6</v>
      </c>
      <c r="Z33" s="167">
        <f t="shared" si="0"/>
        <v>17.70416666666667</v>
      </c>
      <c r="AA33" s="113">
        <v>21.7</v>
      </c>
      <c r="AB33" s="114" t="s">
        <v>276</v>
      </c>
      <c r="AC33" s="1">
        <v>31</v>
      </c>
      <c r="AD33" s="113">
        <v>12.9</v>
      </c>
      <c r="AE33" s="202" t="s">
        <v>297</v>
      </c>
    </row>
    <row r="34" spans="1:31" ht="15" customHeight="1">
      <c r="A34" s="169" t="s">
        <v>9</v>
      </c>
      <c r="B34" s="170">
        <f aca="true" t="shared" si="1" ref="B34:Q34">AVERAGE(B3:B33)</f>
        <v>15.76774193548387</v>
      </c>
      <c r="C34" s="170">
        <f t="shared" si="1"/>
        <v>15.470967741935484</v>
      </c>
      <c r="D34" s="170">
        <f t="shared" si="1"/>
        <v>15.216129032258062</v>
      </c>
      <c r="E34" s="170">
        <f t="shared" si="1"/>
        <v>14.993548387096773</v>
      </c>
      <c r="F34" s="170">
        <f t="shared" si="1"/>
        <v>14.919354838709674</v>
      </c>
      <c r="G34" s="170">
        <f t="shared" si="1"/>
        <v>16.229032258064514</v>
      </c>
      <c r="H34" s="170">
        <f t="shared" si="1"/>
        <v>17.52903225806451</v>
      </c>
      <c r="I34" s="170">
        <f t="shared" si="1"/>
        <v>18.358064516129033</v>
      </c>
      <c r="J34" s="170">
        <f t="shared" si="1"/>
        <v>18.861290322580643</v>
      </c>
      <c r="K34" s="170">
        <f t="shared" si="1"/>
        <v>19.625806451612902</v>
      </c>
      <c r="L34" s="170">
        <f t="shared" si="1"/>
        <v>19.716129032258067</v>
      </c>
      <c r="M34" s="170">
        <f t="shared" si="1"/>
        <v>19.7483870967742</v>
      </c>
      <c r="N34" s="170">
        <f t="shared" si="1"/>
        <v>19.816129032258065</v>
      </c>
      <c r="O34" s="170">
        <f t="shared" si="1"/>
        <v>19.54516129032258</v>
      </c>
      <c r="P34" s="170">
        <f t="shared" si="1"/>
        <v>19.270967741935486</v>
      </c>
      <c r="Q34" s="170">
        <f t="shared" si="1"/>
        <v>19.112903225806456</v>
      </c>
      <c r="R34" s="170">
        <f>AVERAGE(R3:R33)</f>
        <v>18.796774193548387</v>
      </c>
      <c r="S34" s="170">
        <f aca="true" t="shared" si="2" ref="S34:Y34">AVERAGE(S3:S33)</f>
        <v>18.367741935483874</v>
      </c>
      <c r="T34" s="170">
        <f t="shared" si="2"/>
        <v>17.66129032258065</v>
      </c>
      <c r="U34" s="170">
        <f t="shared" si="2"/>
        <v>17.43225806451613</v>
      </c>
      <c r="V34" s="170">
        <f t="shared" si="2"/>
        <v>17.003225806451614</v>
      </c>
      <c r="W34" s="170">
        <f t="shared" si="2"/>
        <v>16.6</v>
      </c>
      <c r="X34" s="170">
        <f t="shared" si="2"/>
        <v>16.36451612903226</v>
      </c>
      <c r="Y34" s="170">
        <f t="shared" si="2"/>
        <v>16.11935483870968</v>
      </c>
      <c r="Z34" s="170">
        <f>AVERAGE(B3:Y33)</f>
        <v>17.605241935483892</v>
      </c>
      <c r="AA34" s="171">
        <f>(AVERAGE(最高))</f>
        <v>21.467741935483872</v>
      </c>
      <c r="AB34" s="172"/>
      <c r="AC34" s="173"/>
      <c r="AD34" s="171">
        <f>(AVERAGE(最低))</f>
        <v>13.754838709677419</v>
      </c>
      <c r="AE34" s="172"/>
    </row>
    <row r="35" ht="9.75" customHeight="1"/>
    <row r="36" spans="1:9" ht="11.25" customHeight="1">
      <c r="A36" s="151" t="s">
        <v>10</v>
      </c>
      <c r="B36" s="151"/>
      <c r="C36" s="151"/>
      <c r="D36" s="151"/>
      <c r="E36" s="151"/>
      <c r="F36" s="151"/>
      <c r="G36" s="151"/>
      <c r="H36" s="151"/>
      <c r="I36" s="151"/>
    </row>
    <row r="37" spans="1:9" ht="11.25" customHeight="1">
      <c r="A37" s="152" t="s">
        <v>11</v>
      </c>
      <c r="B37" s="153"/>
      <c r="C37" s="153"/>
      <c r="D37" s="115">
        <f>COUNTIF(mean,"&lt;0")</f>
        <v>0</v>
      </c>
      <c r="E37" s="151"/>
      <c r="F37" s="151"/>
      <c r="G37" s="151"/>
      <c r="H37" s="151"/>
      <c r="I37" s="151"/>
    </row>
    <row r="38" spans="1:9" ht="11.25" customHeight="1">
      <c r="A38" s="154" t="s">
        <v>12</v>
      </c>
      <c r="B38" s="155"/>
      <c r="C38" s="155"/>
      <c r="D38" s="116">
        <f>COUNTIF(mean,"&gt;=25")</f>
        <v>0</v>
      </c>
      <c r="E38" s="151"/>
      <c r="F38" s="151"/>
      <c r="G38" s="151"/>
      <c r="H38" s="151"/>
      <c r="I38" s="151"/>
    </row>
    <row r="39" spans="1:9" ht="11.25" customHeight="1">
      <c r="A39" s="152" t="s">
        <v>13</v>
      </c>
      <c r="B39" s="153"/>
      <c r="C39" s="153"/>
      <c r="D39" s="115">
        <f>COUNTIF(最低,"&lt;0")</f>
        <v>0</v>
      </c>
      <c r="E39" s="151"/>
      <c r="F39" s="151"/>
      <c r="G39" s="151"/>
      <c r="H39" s="151"/>
      <c r="I39" s="151"/>
    </row>
    <row r="40" spans="1:9" ht="11.25" customHeight="1">
      <c r="A40" s="154" t="s">
        <v>14</v>
      </c>
      <c r="B40" s="155"/>
      <c r="C40" s="155"/>
      <c r="D40" s="116">
        <f>COUNTIF(最低,"&gt;=25")</f>
        <v>0</v>
      </c>
      <c r="E40" s="151"/>
      <c r="F40" s="151"/>
      <c r="G40" s="151"/>
      <c r="H40" s="151"/>
      <c r="I40" s="151"/>
    </row>
    <row r="41" spans="1:9" ht="11.25" customHeight="1">
      <c r="A41" s="152" t="s">
        <v>15</v>
      </c>
      <c r="B41" s="153"/>
      <c r="C41" s="153"/>
      <c r="D41" s="115">
        <f>COUNTIF(最高,"&lt;0")</f>
        <v>0</v>
      </c>
      <c r="E41" s="151"/>
      <c r="F41" s="151"/>
      <c r="G41" s="151"/>
      <c r="H41" s="151"/>
      <c r="I41" s="151"/>
    </row>
    <row r="42" spans="1:9" ht="11.25" customHeight="1">
      <c r="A42" s="154" t="s">
        <v>16</v>
      </c>
      <c r="B42" s="155"/>
      <c r="C42" s="155"/>
      <c r="D42" s="116">
        <f>COUNTIF(最高,"&gt;=25")</f>
        <v>3</v>
      </c>
      <c r="E42" s="151"/>
      <c r="F42" s="151"/>
      <c r="G42" s="151"/>
      <c r="H42" s="151"/>
      <c r="I42" s="151"/>
    </row>
    <row r="43" spans="1:9" ht="11.25" customHeight="1">
      <c r="A43" s="156" t="s">
        <v>17</v>
      </c>
      <c r="B43" s="157"/>
      <c r="C43" s="157"/>
      <c r="D43" s="117">
        <f>COUNTIF(最高,"&gt;=30")</f>
        <v>0</v>
      </c>
      <c r="E43" s="151"/>
      <c r="F43" s="151"/>
      <c r="G43" s="151"/>
      <c r="H43" s="151"/>
      <c r="I43" s="151"/>
    </row>
    <row r="44" spans="1:9" ht="11.25" customHeight="1">
      <c r="A44" s="151" t="s">
        <v>18</v>
      </c>
      <c r="B44" s="151"/>
      <c r="C44" s="151"/>
      <c r="D44" s="151"/>
      <c r="E44" s="151"/>
      <c r="F44" s="151"/>
      <c r="G44" s="151"/>
      <c r="H44" s="151"/>
      <c r="I44" s="151"/>
    </row>
    <row r="45" spans="1:9" ht="11.25" customHeight="1">
      <c r="A45" s="159" t="s">
        <v>19</v>
      </c>
      <c r="B45" s="158"/>
      <c r="C45" s="158" t="s">
        <v>3</v>
      </c>
      <c r="D45" s="160" t="s">
        <v>6</v>
      </c>
      <c r="E45" s="151"/>
      <c r="F45" s="159" t="s">
        <v>20</v>
      </c>
      <c r="G45" s="158"/>
      <c r="H45" s="158" t="s">
        <v>3</v>
      </c>
      <c r="I45" s="160" t="s">
        <v>8</v>
      </c>
    </row>
    <row r="46" spans="1:9" ht="11.25" customHeight="1">
      <c r="A46" s="118"/>
      <c r="B46" s="119">
        <f>MAX(最高)</f>
        <v>26</v>
      </c>
      <c r="C46" s="222">
        <v>28</v>
      </c>
      <c r="D46" s="225" t="s">
        <v>274</v>
      </c>
      <c r="E46" s="151"/>
      <c r="F46" s="118"/>
      <c r="G46" s="119">
        <f>MIN(最低)</f>
        <v>6.4</v>
      </c>
      <c r="H46" s="222">
        <v>3</v>
      </c>
      <c r="I46" s="228" t="s">
        <v>277</v>
      </c>
    </row>
    <row r="47" spans="1:9" ht="11.25" customHeight="1">
      <c r="A47" s="120"/>
      <c r="B47" s="224"/>
      <c r="C47" s="222"/>
      <c r="D47" s="225"/>
      <c r="E47" s="151"/>
      <c r="F47" s="120"/>
      <c r="G47" s="224"/>
      <c r="H47" s="222"/>
      <c r="I47" s="228"/>
    </row>
    <row r="48" spans="1:9" ht="11.25" customHeight="1">
      <c r="A48" s="121"/>
      <c r="B48" s="122"/>
      <c r="C48" s="220"/>
      <c r="D48" s="221"/>
      <c r="E48" s="151"/>
      <c r="F48" s="121"/>
      <c r="G48" s="122"/>
      <c r="H48" s="220"/>
      <c r="I48" s="226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E48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3.75390625" style="0" hidden="1" customWidth="1"/>
    <col min="30" max="31" width="6.25390625" style="0" customWidth="1"/>
    <col min="32" max="32" width="2.75390625" style="0" customWidth="1"/>
  </cols>
  <sheetData>
    <row r="1" spans="2:30" ht="18" customHeight="1">
      <c r="B1" s="166" t="s">
        <v>0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Z1" s="178">
        <f>'1月'!Z1</f>
        <v>2021</v>
      </c>
      <c r="AA1" t="s">
        <v>1</v>
      </c>
      <c r="AB1" s="179">
        <v>6</v>
      </c>
      <c r="AC1" s="165"/>
      <c r="AD1" t="s">
        <v>2</v>
      </c>
    </row>
    <row r="2" spans="1:31" ht="12" customHeight="1">
      <c r="A2" s="174" t="s">
        <v>3</v>
      </c>
      <c r="B2" s="175">
        <v>1</v>
      </c>
      <c r="C2" s="175">
        <v>2</v>
      </c>
      <c r="D2" s="175">
        <v>3</v>
      </c>
      <c r="E2" s="175">
        <v>4</v>
      </c>
      <c r="F2" s="175">
        <v>5</v>
      </c>
      <c r="G2" s="175">
        <v>6</v>
      </c>
      <c r="H2" s="175">
        <v>7</v>
      </c>
      <c r="I2" s="175">
        <v>8</v>
      </c>
      <c r="J2" s="175">
        <v>9</v>
      </c>
      <c r="K2" s="175">
        <v>10</v>
      </c>
      <c r="L2" s="175">
        <v>11</v>
      </c>
      <c r="M2" s="175">
        <v>12</v>
      </c>
      <c r="N2" s="175">
        <v>13</v>
      </c>
      <c r="O2" s="175">
        <v>14</v>
      </c>
      <c r="P2" s="175">
        <v>15</v>
      </c>
      <c r="Q2" s="175">
        <v>16</v>
      </c>
      <c r="R2" s="175">
        <v>17</v>
      </c>
      <c r="S2" s="175">
        <v>18</v>
      </c>
      <c r="T2" s="175">
        <v>19</v>
      </c>
      <c r="U2" s="175">
        <v>20</v>
      </c>
      <c r="V2" s="175">
        <v>21</v>
      </c>
      <c r="W2" s="175">
        <v>22</v>
      </c>
      <c r="X2" s="175">
        <v>23</v>
      </c>
      <c r="Y2" s="175">
        <v>24</v>
      </c>
      <c r="Z2" s="180" t="s">
        <v>4</v>
      </c>
      <c r="AA2" s="180" t="s">
        <v>5</v>
      </c>
      <c r="AB2" s="174" t="s">
        <v>6</v>
      </c>
      <c r="AC2" s="180" t="s">
        <v>3</v>
      </c>
      <c r="AD2" s="180" t="s">
        <v>7</v>
      </c>
      <c r="AE2" s="174" t="s">
        <v>8</v>
      </c>
    </row>
    <row r="3" spans="1:31" ht="11.25" customHeight="1">
      <c r="A3" s="168">
        <v>1</v>
      </c>
      <c r="B3" s="205">
        <v>15.6</v>
      </c>
      <c r="C3" s="205">
        <v>15.7</v>
      </c>
      <c r="D3" s="205">
        <v>15.2</v>
      </c>
      <c r="E3" s="205">
        <v>15</v>
      </c>
      <c r="F3" s="205">
        <v>15</v>
      </c>
      <c r="G3" s="205">
        <v>17.7</v>
      </c>
      <c r="H3" s="205">
        <v>17.7</v>
      </c>
      <c r="I3" s="205">
        <v>19.4</v>
      </c>
      <c r="J3" s="205">
        <v>20.1</v>
      </c>
      <c r="K3" s="205">
        <v>19.9</v>
      </c>
      <c r="L3" s="205">
        <v>20.4</v>
      </c>
      <c r="M3" s="205">
        <v>20.6</v>
      </c>
      <c r="N3" s="205">
        <v>20.7</v>
      </c>
      <c r="O3" s="205">
        <v>20.5</v>
      </c>
      <c r="P3" s="205">
        <v>20.1</v>
      </c>
      <c r="Q3" s="205">
        <v>20</v>
      </c>
      <c r="R3" s="205">
        <v>19.7</v>
      </c>
      <c r="S3" s="205">
        <v>19.1</v>
      </c>
      <c r="T3" s="205">
        <v>19.3</v>
      </c>
      <c r="U3" s="205">
        <v>19</v>
      </c>
      <c r="V3" s="205">
        <v>18.2</v>
      </c>
      <c r="W3" s="205">
        <v>17.9</v>
      </c>
      <c r="X3" s="205">
        <v>17.4</v>
      </c>
      <c r="Y3" s="205">
        <v>16.7</v>
      </c>
      <c r="Z3" s="167">
        <f aca="true" t="shared" si="0" ref="Z3:Z32">AVERAGE(B3:Y3)</f>
        <v>18.370833333333334</v>
      </c>
      <c r="AA3" s="214">
        <v>21.3</v>
      </c>
      <c r="AB3" s="215" t="s">
        <v>298</v>
      </c>
      <c r="AC3" s="1">
        <v>1</v>
      </c>
      <c r="AD3" s="209">
        <v>14.5</v>
      </c>
      <c r="AE3" s="212" t="s">
        <v>187</v>
      </c>
    </row>
    <row r="4" spans="1:31" ht="11.25" customHeight="1">
      <c r="A4" s="168">
        <v>2</v>
      </c>
      <c r="B4" s="205">
        <v>16.4</v>
      </c>
      <c r="C4" s="205">
        <v>16.7</v>
      </c>
      <c r="D4" s="205">
        <v>16.4</v>
      </c>
      <c r="E4" s="205">
        <v>16.3</v>
      </c>
      <c r="F4" s="205">
        <v>16.6</v>
      </c>
      <c r="G4" s="205">
        <v>17.8</v>
      </c>
      <c r="H4" s="205">
        <v>19.8</v>
      </c>
      <c r="I4" s="205">
        <v>20.6</v>
      </c>
      <c r="J4" s="205">
        <v>21.3</v>
      </c>
      <c r="K4" s="205">
        <v>22</v>
      </c>
      <c r="L4" s="205">
        <v>23.2</v>
      </c>
      <c r="M4" s="205">
        <v>22.9</v>
      </c>
      <c r="N4" s="205">
        <v>22.8</v>
      </c>
      <c r="O4" s="205">
        <v>23.2</v>
      </c>
      <c r="P4" s="205">
        <v>23.4</v>
      </c>
      <c r="Q4" s="205">
        <v>23.2</v>
      </c>
      <c r="R4" s="205">
        <v>22.1</v>
      </c>
      <c r="S4" s="206">
        <v>21.6</v>
      </c>
      <c r="T4" s="205">
        <v>21.1</v>
      </c>
      <c r="U4" s="205">
        <v>20.1</v>
      </c>
      <c r="V4" s="205">
        <v>19.2</v>
      </c>
      <c r="W4" s="205">
        <v>19.6</v>
      </c>
      <c r="X4" s="205">
        <v>19.5</v>
      </c>
      <c r="Y4" s="205">
        <v>19.8</v>
      </c>
      <c r="Z4" s="167">
        <f t="shared" si="0"/>
        <v>20.233333333333338</v>
      </c>
      <c r="AA4" s="214">
        <v>23.7</v>
      </c>
      <c r="AB4" s="215" t="s">
        <v>299</v>
      </c>
      <c r="AC4" s="1">
        <v>2</v>
      </c>
      <c r="AD4" s="209">
        <v>16.1</v>
      </c>
      <c r="AE4" s="212" t="s">
        <v>321</v>
      </c>
    </row>
    <row r="5" spans="1:31" ht="11.25" customHeight="1">
      <c r="A5" s="168">
        <v>3</v>
      </c>
      <c r="B5" s="205">
        <v>19.3</v>
      </c>
      <c r="C5" s="205">
        <v>19.2</v>
      </c>
      <c r="D5" s="205">
        <v>18.4</v>
      </c>
      <c r="E5" s="205">
        <v>18.5</v>
      </c>
      <c r="F5" s="205">
        <v>18.7</v>
      </c>
      <c r="G5" s="205">
        <v>20.5</v>
      </c>
      <c r="H5" s="205">
        <v>20.7</v>
      </c>
      <c r="I5" s="205">
        <v>21.7</v>
      </c>
      <c r="J5" s="205">
        <v>22.2</v>
      </c>
      <c r="K5" s="205">
        <v>22.2</v>
      </c>
      <c r="L5" s="205">
        <v>23.2</v>
      </c>
      <c r="M5" s="205">
        <v>23.3</v>
      </c>
      <c r="N5" s="205">
        <v>22.6</v>
      </c>
      <c r="O5" s="205">
        <v>22.3</v>
      </c>
      <c r="P5" s="205">
        <v>22.1</v>
      </c>
      <c r="Q5" s="205">
        <v>21.7</v>
      </c>
      <c r="R5" s="205">
        <v>21</v>
      </c>
      <c r="S5" s="205">
        <v>20.6</v>
      </c>
      <c r="T5" s="205">
        <v>20.3</v>
      </c>
      <c r="U5" s="205">
        <v>20.1</v>
      </c>
      <c r="V5" s="205">
        <v>20</v>
      </c>
      <c r="W5" s="205">
        <v>20.2</v>
      </c>
      <c r="X5" s="205">
        <v>20.3</v>
      </c>
      <c r="Y5" s="205">
        <v>20.3</v>
      </c>
      <c r="Z5" s="167">
        <f t="shared" si="0"/>
        <v>20.808333333333337</v>
      </c>
      <c r="AA5" s="214">
        <v>23.6</v>
      </c>
      <c r="AB5" s="215" t="s">
        <v>300</v>
      </c>
      <c r="AC5" s="1">
        <v>3</v>
      </c>
      <c r="AD5" s="209">
        <v>18</v>
      </c>
      <c r="AE5" s="212" t="s">
        <v>322</v>
      </c>
    </row>
    <row r="6" spans="1:31" ht="11.25" customHeight="1">
      <c r="A6" s="168">
        <v>4</v>
      </c>
      <c r="B6" s="205">
        <v>19.4</v>
      </c>
      <c r="C6" s="205">
        <v>19.1</v>
      </c>
      <c r="D6" s="205">
        <v>19.3</v>
      </c>
      <c r="E6" s="205">
        <v>19.4</v>
      </c>
      <c r="F6" s="205">
        <v>19.9</v>
      </c>
      <c r="G6" s="205">
        <v>20.3</v>
      </c>
      <c r="H6" s="205">
        <v>20.1</v>
      </c>
      <c r="I6" s="205">
        <v>19.6</v>
      </c>
      <c r="J6" s="205">
        <v>19.3</v>
      </c>
      <c r="K6" s="205">
        <v>19.2</v>
      </c>
      <c r="L6" s="205">
        <v>19.2</v>
      </c>
      <c r="M6" s="205">
        <v>19.2</v>
      </c>
      <c r="N6" s="205">
        <v>19.1</v>
      </c>
      <c r="O6" s="205">
        <v>19.1</v>
      </c>
      <c r="P6" s="205">
        <v>19.1</v>
      </c>
      <c r="Q6" s="205">
        <v>19.2</v>
      </c>
      <c r="R6" s="205">
        <v>19.5</v>
      </c>
      <c r="S6" s="205">
        <v>20.3</v>
      </c>
      <c r="T6" s="205">
        <v>20.4</v>
      </c>
      <c r="U6" s="205">
        <v>19.3</v>
      </c>
      <c r="V6" s="205">
        <v>19.2</v>
      </c>
      <c r="W6" s="205">
        <v>18.9</v>
      </c>
      <c r="X6" s="205">
        <v>18.5</v>
      </c>
      <c r="Y6" s="205">
        <v>18.5</v>
      </c>
      <c r="Z6" s="167">
        <f t="shared" si="0"/>
        <v>19.379166666666666</v>
      </c>
      <c r="AA6" s="214">
        <v>21.2</v>
      </c>
      <c r="AB6" s="215" t="s">
        <v>301</v>
      </c>
      <c r="AC6" s="1">
        <v>4</v>
      </c>
      <c r="AD6" s="209">
        <v>18</v>
      </c>
      <c r="AE6" s="212" t="s">
        <v>323</v>
      </c>
    </row>
    <row r="7" spans="1:31" ht="11.25" customHeight="1">
      <c r="A7" s="168">
        <v>5</v>
      </c>
      <c r="B7" s="205">
        <v>18.4</v>
      </c>
      <c r="C7" s="205">
        <v>18.2</v>
      </c>
      <c r="D7" s="205">
        <v>18.2</v>
      </c>
      <c r="E7" s="205">
        <v>18</v>
      </c>
      <c r="F7" s="205">
        <v>17.8</v>
      </c>
      <c r="G7" s="205">
        <v>18.8</v>
      </c>
      <c r="H7" s="205">
        <v>20.3</v>
      </c>
      <c r="I7" s="205">
        <v>20.6</v>
      </c>
      <c r="J7" s="205">
        <v>19.5</v>
      </c>
      <c r="K7" s="205">
        <v>19.2</v>
      </c>
      <c r="L7" s="205">
        <v>20.9</v>
      </c>
      <c r="M7" s="205">
        <v>21.9</v>
      </c>
      <c r="N7" s="205">
        <v>22</v>
      </c>
      <c r="O7" s="205">
        <v>22.1</v>
      </c>
      <c r="P7" s="205">
        <v>21.9</v>
      </c>
      <c r="Q7" s="205">
        <v>21.3</v>
      </c>
      <c r="R7" s="205">
        <v>21.4</v>
      </c>
      <c r="S7" s="205">
        <v>21.1</v>
      </c>
      <c r="T7" s="205">
        <v>20.7</v>
      </c>
      <c r="U7" s="205">
        <v>19.7</v>
      </c>
      <c r="V7" s="205">
        <v>19.9</v>
      </c>
      <c r="W7" s="205">
        <v>19.6</v>
      </c>
      <c r="X7" s="205">
        <v>19.6</v>
      </c>
      <c r="Y7" s="205">
        <v>19.3</v>
      </c>
      <c r="Z7" s="167">
        <f t="shared" si="0"/>
        <v>20.016666666666666</v>
      </c>
      <c r="AA7" s="214">
        <v>22.8</v>
      </c>
      <c r="AB7" s="215" t="s">
        <v>302</v>
      </c>
      <c r="AC7" s="1">
        <v>5</v>
      </c>
      <c r="AD7" s="209">
        <v>17.8</v>
      </c>
      <c r="AE7" s="212" t="s">
        <v>165</v>
      </c>
    </row>
    <row r="8" spans="1:31" ht="11.25" customHeight="1">
      <c r="A8" s="168">
        <v>6</v>
      </c>
      <c r="B8" s="205">
        <v>19.1</v>
      </c>
      <c r="C8" s="205">
        <v>19.2</v>
      </c>
      <c r="D8" s="205">
        <v>19.2</v>
      </c>
      <c r="E8" s="205">
        <v>19.1</v>
      </c>
      <c r="F8" s="205">
        <v>19.1</v>
      </c>
      <c r="G8" s="205">
        <v>18.7</v>
      </c>
      <c r="H8" s="205">
        <v>20.5</v>
      </c>
      <c r="I8" s="205">
        <v>19.4</v>
      </c>
      <c r="J8" s="205">
        <v>20.7</v>
      </c>
      <c r="K8" s="205">
        <v>22.8</v>
      </c>
      <c r="L8" s="205">
        <v>21.5</v>
      </c>
      <c r="M8" s="205">
        <v>22.1</v>
      </c>
      <c r="N8" s="205">
        <v>21.9</v>
      </c>
      <c r="O8" s="205">
        <v>22.9</v>
      </c>
      <c r="P8" s="205">
        <v>22.8</v>
      </c>
      <c r="Q8" s="205">
        <v>23.6</v>
      </c>
      <c r="R8" s="205">
        <v>24.4</v>
      </c>
      <c r="S8" s="205">
        <v>21.5</v>
      </c>
      <c r="T8" s="205">
        <v>21.1</v>
      </c>
      <c r="U8" s="205">
        <v>21.5</v>
      </c>
      <c r="V8" s="205">
        <v>21.9</v>
      </c>
      <c r="W8" s="205">
        <v>22.2</v>
      </c>
      <c r="X8" s="205">
        <v>21.5</v>
      </c>
      <c r="Y8" s="205">
        <v>22.1</v>
      </c>
      <c r="Z8" s="167">
        <f t="shared" si="0"/>
        <v>21.2</v>
      </c>
      <c r="AA8" s="214">
        <v>25</v>
      </c>
      <c r="AB8" s="215" t="s">
        <v>303</v>
      </c>
      <c r="AC8" s="1">
        <v>6</v>
      </c>
      <c r="AD8" s="209">
        <v>18.7</v>
      </c>
      <c r="AE8" s="212" t="s">
        <v>324</v>
      </c>
    </row>
    <row r="9" spans="1:31" ht="11.25" customHeight="1">
      <c r="A9" s="168">
        <v>7</v>
      </c>
      <c r="B9" s="205">
        <v>21.4</v>
      </c>
      <c r="C9" s="205">
        <v>21.9</v>
      </c>
      <c r="D9" s="205">
        <v>21.1</v>
      </c>
      <c r="E9" s="205">
        <v>20.2</v>
      </c>
      <c r="F9" s="205">
        <v>20.2</v>
      </c>
      <c r="G9" s="205">
        <v>21.1</v>
      </c>
      <c r="H9" s="205">
        <v>22.1</v>
      </c>
      <c r="I9" s="205">
        <v>23.1</v>
      </c>
      <c r="J9" s="205">
        <v>22.7</v>
      </c>
      <c r="K9" s="205">
        <v>24.1</v>
      </c>
      <c r="L9" s="205">
        <v>22.7</v>
      </c>
      <c r="M9" s="205">
        <v>23.7</v>
      </c>
      <c r="N9" s="205">
        <v>25.6</v>
      </c>
      <c r="O9" s="205">
        <v>25</v>
      </c>
      <c r="P9" s="205">
        <v>24.8</v>
      </c>
      <c r="Q9" s="205">
        <v>25</v>
      </c>
      <c r="R9" s="205">
        <v>24.6</v>
      </c>
      <c r="S9" s="205">
        <v>22.9</v>
      </c>
      <c r="T9" s="205">
        <v>21.9</v>
      </c>
      <c r="U9" s="205">
        <v>21.6</v>
      </c>
      <c r="V9" s="205">
        <v>20.7</v>
      </c>
      <c r="W9" s="205">
        <v>20.5</v>
      </c>
      <c r="X9" s="205">
        <v>20.1</v>
      </c>
      <c r="Y9" s="205">
        <v>19.9</v>
      </c>
      <c r="Z9" s="167">
        <f t="shared" si="0"/>
        <v>22.370833333333334</v>
      </c>
      <c r="AA9" s="214">
        <v>26.5</v>
      </c>
      <c r="AB9" s="215" t="s">
        <v>304</v>
      </c>
      <c r="AC9" s="1">
        <v>7</v>
      </c>
      <c r="AD9" s="209">
        <v>19.6</v>
      </c>
      <c r="AE9" s="212" t="s">
        <v>325</v>
      </c>
    </row>
    <row r="10" spans="1:31" ht="11.25" customHeight="1">
      <c r="A10" s="168">
        <v>8</v>
      </c>
      <c r="B10" s="205">
        <v>20</v>
      </c>
      <c r="C10" s="205">
        <v>18.9</v>
      </c>
      <c r="D10" s="205">
        <v>19.9</v>
      </c>
      <c r="E10" s="205">
        <v>19.5</v>
      </c>
      <c r="F10" s="205">
        <v>19.3</v>
      </c>
      <c r="G10" s="205">
        <v>21.5</v>
      </c>
      <c r="H10" s="205">
        <v>23.7</v>
      </c>
      <c r="I10" s="205">
        <v>24.7</v>
      </c>
      <c r="J10" s="205">
        <v>25</v>
      </c>
      <c r="K10" s="205">
        <v>25.8</v>
      </c>
      <c r="L10" s="205">
        <v>25.4</v>
      </c>
      <c r="M10" s="205">
        <v>26.2</v>
      </c>
      <c r="N10" s="205">
        <v>26.3</v>
      </c>
      <c r="O10" s="205">
        <v>25.1</v>
      </c>
      <c r="P10" s="205">
        <v>24.5</v>
      </c>
      <c r="Q10" s="205">
        <v>24</v>
      </c>
      <c r="R10" s="205">
        <v>23.5</v>
      </c>
      <c r="S10" s="205">
        <v>23</v>
      </c>
      <c r="T10" s="205">
        <v>21</v>
      </c>
      <c r="U10" s="205">
        <v>20.2</v>
      </c>
      <c r="V10" s="205">
        <v>19.5</v>
      </c>
      <c r="W10" s="205">
        <v>19.5</v>
      </c>
      <c r="X10" s="205">
        <v>19.1</v>
      </c>
      <c r="Y10" s="205">
        <v>18.6</v>
      </c>
      <c r="Z10" s="167">
        <f t="shared" si="0"/>
        <v>22.258333333333336</v>
      </c>
      <c r="AA10" s="214">
        <v>27.1</v>
      </c>
      <c r="AB10" s="215" t="s">
        <v>305</v>
      </c>
      <c r="AC10" s="1">
        <v>8</v>
      </c>
      <c r="AD10" s="209">
        <v>18.4</v>
      </c>
      <c r="AE10" s="212" t="s">
        <v>160</v>
      </c>
    </row>
    <row r="11" spans="1:31" ht="11.25" customHeight="1">
      <c r="A11" s="168">
        <v>9</v>
      </c>
      <c r="B11" s="205">
        <v>17.7</v>
      </c>
      <c r="C11" s="205">
        <v>17.4</v>
      </c>
      <c r="D11" s="205">
        <v>16.8</v>
      </c>
      <c r="E11" s="205">
        <v>17.1</v>
      </c>
      <c r="F11" s="205">
        <v>16.9</v>
      </c>
      <c r="G11" s="205">
        <v>20.8</v>
      </c>
      <c r="H11" s="205">
        <v>22.7</v>
      </c>
      <c r="I11" s="205">
        <v>24</v>
      </c>
      <c r="J11" s="205">
        <v>24.7</v>
      </c>
      <c r="K11" s="205">
        <v>25.7</v>
      </c>
      <c r="L11" s="205">
        <v>24.2</v>
      </c>
      <c r="M11" s="205">
        <v>22.8</v>
      </c>
      <c r="N11" s="205">
        <v>22.7</v>
      </c>
      <c r="O11" s="205">
        <v>23.2</v>
      </c>
      <c r="P11" s="205">
        <v>23.8</v>
      </c>
      <c r="Q11" s="205">
        <v>22.7</v>
      </c>
      <c r="R11" s="205">
        <v>23.5</v>
      </c>
      <c r="S11" s="205">
        <v>23</v>
      </c>
      <c r="T11" s="205">
        <v>20.8</v>
      </c>
      <c r="U11" s="205">
        <v>19.5</v>
      </c>
      <c r="V11" s="205">
        <v>19</v>
      </c>
      <c r="W11" s="205">
        <v>18.3</v>
      </c>
      <c r="X11" s="205">
        <v>17.6</v>
      </c>
      <c r="Y11" s="205">
        <v>17.3</v>
      </c>
      <c r="Z11" s="167">
        <f t="shared" si="0"/>
        <v>20.925</v>
      </c>
      <c r="AA11" s="216">
        <v>25.7</v>
      </c>
      <c r="AB11" s="217" t="s">
        <v>306</v>
      </c>
      <c r="AC11" s="1">
        <v>9</v>
      </c>
      <c r="AD11" s="209">
        <v>16.6</v>
      </c>
      <c r="AE11" s="212" t="s">
        <v>326</v>
      </c>
    </row>
    <row r="12" spans="1:31" ht="11.25" customHeight="1">
      <c r="A12" s="176">
        <v>10</v>
      </c>
      <c r="B12" s="207">
        <v>16.6</v>
      </c>
      <c r="C12" s="207">
        <v>16.6</v>
      </c>
      <c r="D12" s="207">
        <v>16.8</v>
      </c>
      <c r="E12" s="207">
        <v>17</v>
      </c>
      <c r="F12" s="207">
        <v>16.5</v>
      </c>
      <c r="G12" s="207">
        <v>19.6</v>
      </c>
      <c r="H12" s="207">
        <v>20.4</v>
      </c>
      <c r="I12" s="207">
        <v>20.1</v>
      </c>
      <c r="J12" s="207">
        <v>20.7</v>
      </c>
      <c r="K12" s="207">
        <v>21.1</v>
      </c>
      <c r="L12" s="207">
        <v>21</v>
      </c>
      <c r="M12" s="207">
        <v>22.4</v>
      </c>
      <c r="N12" s="207">
        <v>22.1</v>
      </c>
      <c r="O12" s="207">
        <v>23.2</v>
      </c>
      <c r="P12" s="207">
        <v>23.1</v>
      </c>
      <c r="Q12" s="207">
        <v>22.2</v>
      </c>
      <c r="R12" s="207">
        <v>21.9</v>
      </c>
      <c r="S12" s="207">
        <v>21.2</v>
      </c>
      <c r="T12" s="207">
        <v>21.2</v>
      </c>
      <c r="U12" s="207">
        <v>19.9</v>
      </c>
      <c r="V12" s="207">
        <v>19.5</v>
      </c>
      <c r="W12" s="207">
        <v>19.2</v>
      </c>
      <c r="X12" s="207">
        <v>19.9</v>
      </c>
      <c r="Y12" s="207">
        <v>20.5</v>
      </c>
      <c r="Z12" s="177">
        <f t="shared" si="0"/>
        <v>20.112499999999994</v>
      </c>
      <c r="AA12" s="214">
        <v>23.7</v>
      </c>
      <c r="AB12" s="215" t="s">
        <v>96</v>
      </c>
      <c r="AC12" s="164">
        <v>10</v>
      </c>
      <c r="AD12" s="208">
        <v>16.4</v>
      </c>
      <c r="AE12" s="213" t="s">
        <v>327</v>
      </c>
    </row>
    <row r="13" spans="1:31" ht="11.25" customHeight="1">
      <c r="A13" s="168">
        <v>11</v>
      </c>
      <c r="B13" s="205">
        <v>20.4</v>
      </c>
      <c r="C13" s="205">
        <v>19.3</v>
      </c>
      <c r="D13" s="205">
        <v>20.2</v>
      </c>
      <c r="E13" s="205">
        <v>20.3</v>
      </c>
      <c r="F13" s="205">
        <v>20.2</v>
      </c>
      <c r="G13" s="205">
        <v>20.8</v>
      </c>
      <c r="H13" s="205">
        <v>21.7</v>
      </c>
      <c r="I13" s="205">
        <v>23.2</v>
      </c>
      <c r="J13" s="205">
        <v>23.1</v>
      </c>
      <c r="K13" s="205">
        <v>23.8</v>
      </c>
      <c r="L13" s="205">
        <v>23.3</v>
      </c>
      <c r="M13" s="205">
        <v>24.2</v>
      </c>
      <c r="N13" s="205">
        <v>23.1</v>
      </c>
      <c r="O13" s="205">
        <v>23.9</v>
      </c>
      <c r="P13" s="205">
        <v>23.2</v>
      </c>
      <c r="Q13" s="205">
        <v>22.9</v>
      </c>
      <c r="R13" s="205">
        <v>22.6</v>
      </c>
      <c r="S13" s="205">
        <v>21.6</v>
      </c>
      <c r="T13" s="205">
        <v>20.8</v>
      </c>
      <c r="U13" s="205">
        <v>20.7</v>
      </c>
      <c r="V13" s="205">
        <v>20.3</v>
      </c>
      <c r="W13" s="205">
        <v>19.7</v>
      </c>
      <c r="X13" s="205">
        <v>19.5</v>
      </c>
      <c r="Y13" s="205">
        <v>19.5</v>
      </c>
      <c r="Z13" s="167">
        <f t="shared" si="0"/>
        <v>21.59583333333333</v>
      </c>
      <c r="AA13" s="214">
        <v>24.9</v>
      </c>
      <c r="AB13" s="215" t="s">
        <v>223</v>
      </c>
      <c r="AC13" s="1">
        <v>11</v>
      </c>
      <c r="AD13" s="209">
        <v>19.2</v>
      </c>
      <c r="AE13" s="212" t="s">
        <v>328</v>
      </c>
    </row>
    <row r="14" spans="1:31" ht="11.25" customHeight="1">
      <c r="A14" s="168">
        <v>12</v>
      </c>
      <c r="B14" s="205">
        <v>19.5</v>
      </c>
      <c r="C14" s="205">
        <v>19.3</v>
      </c>
      <c r="D14" s="205">
        <v>19.1</v>
      </c>
      <c r="E14" s="205">
        <v>19</v>
      </c>
      <c r="F14" s="205">
        <v>19.1</v>
      </c>
      <c r="G14" s="205">
        <v>20.1</v>
      </c>
      <c r="H14" s="205">
        <v>21</v>
      </c>
      <c r="I14" s="205">
        <v>22</v>
      </c>
      <c r="J14" s="205">
        <v>21.7</v>
      </c>
      <c r="K14" s="205">
        <v>22.8</v>
      </c>
      <c r="L14" s="205">
        <v>22.8</v>
      </c>
      <c r="M14" s="205">
        <v>22.5</v>
      </c>
      <c r="N14" s="205">
        <v>23.2</v>
      </c>
      <c r="O14" s="205">
        <v>23.1</v>
      </c>
      <c r="P14" s="205">
        <v>23.1</v>
      </c>
      <c r="Q14" s="205">
        <v>23</v>
      </c>
      <c r="R14" s="205">
        <v>22.3</v>
      </c>
      <c r="S14" s="205">
        <v>22.2</v>
      </c>
      <c r="T14" s="205">
        <v>22</v>
      </c>
      <c r="U14" s="205">
        <v>21.4</v>
      </c>
      <c r="V14" s="205">
        <v>21.1</v>
      </c>
      <c r="W14" s="205">
        <v>21.3</v>
      </c>
      <c r="X14" s="205">
        <v>21.3</v>
      </c>
      <c r="Y14" s="205">
        <v>20.8</v>
      </c>
      <c r="Z14" s="167">
        <f t="shared" si="0"/>
        <v>21.40416666666667</v>
      </c>
      <c r="AA14" s="214">
        <v>24.5</v>
      </c>
      <c r="AB14" s="215" t="s">
        <v>211</v>
      </c>
      <c r="AC14" s="1">
        <v>12</v>
      </c>
      <c r="AD14" s="209">
        <v>18.7</v>
      </c>
      <c r="AE14" s="212" t="s">
        <v>329</v>
      </c>
    </row>
    <row r="15" spans="1:31" ht="11.25" customHeight="1">
      <c r="A15" s="168">
        <v>13</v>
      </c>
      <c r="B15" s="205">
        <v>20.8</v>
      </c>
      <c r="C15" s="205">
        <v>21</v>
      </c>
      <c r="D15" s="205">
        <v>20.9</v>
      </c>
      <c r="E15" s="205">
        <v>20.7</v>
      </c>
      <c r="F15" s="205">
        <v>20.8</v>
      </c>
      <c r="G15" s="205">
        <v>21.2</v>
      </c>
      <c r="H15" s="205">
        <v>22.2</v>
      </c>
      <c r="I15" s="205">
        <v>23.1</v>
      </c>
      <c r="J15" s="205">
        <v>23.5</v>
      </c>
      <c r="K15" s="205">
        <v>23.5</v>
      </c>
      <c r="L15" s="205">
        <v>24.3</v>
      </c>
      <c r="M15" s="205">
        <v>24.7</v>
      </c>
      <c r="N15" s="205">
        <v>23.2</v>
      </c>
      <c r="O15" s="205">
        <v>24.2</v>
      </c>
      <c r="P15" s="205">
        <v>24.9</v>
      </c>
      <c r="Q15" s="205">
        <v>25.3</v>
      </c>
      <c r="R15" s="205">
        <v>24.2</v>
      </c>
      <c r="S15" s="205">
        <v>23.9</v>
      </c>
      <c r="T15" s="205">
        <v>22.5</v>
      </c>
      <c r="U15" s="205">
        <v>22.1</v>
      </c>
      <c r="V15" s="205">
        <v>22.2</v>
      </c>
      <c r="W15" s="205">
        <v>22.1</v>
      </c>
      <c r="X15" s="205">
        <v>22.4</v>
      </c>
      <c r="Y15" s="205">
        <v>22.1</v>
      </c>
      <c r="Z15" s="167">
        <f t="shared" si="0"/>
        <v>22.741666666666664</v>
      </c>
      <c r="AA15" s="214">
        <v>25.5</v>
      </c>
      <c r="AB15" s="215" t="s">
        <v>307</v>
      </c>
      <c r="AC15" s="1">
        <v>13</v>
      </c>
      <c r="AD15" s="209">
        <v>20.7</v>
      </c>
      <c r="AE15" s="212" t="s">
        <v>235</v>
      </c>
    </row>
    <row r="16" spans="1:31" ht="11.25" customHeight="1">
      <c r="A16" s="168">
        <v>14</v>
      </c>
      <c r="B16" s="205">
        <v>22.4</v>
      </c>
      <c r="C16" s="205">
        <v>22.3</v>
      </c>
      <c r="D16" s="205">
        <v>22.1</v>
      </c>
      <c r="E16" s="205">
        <v>20.5</v>
      </c>
      <c r="F16" s="205">
        <v>20.5</v>
      </c>
      <c r="G16" s="205">
        <v>21.1</v>
      </c>
      <c r="H16" s="205">
        <v>20.9</v>
      </c>
      <c r="I16" s="205">
        <v>22.2</v>
      </c>
      <c r="J16" s="205">
        <v>22.2</v>
      </c>
      <c r="K16" s="205">
        <v>21.6</v>
      </c>
      <c r="L16" s="205">
        <v>20.9</v>
      </c>
      <c r="M16" s="205">
        <v>21.3</v>
      </c>
      <c r="N16" s="205">
        <v>20.6</v>
      </c>
      <c r="O16" s="205">
        <v>20.2</v>
      </c>
      <c r="P16" s="205">
        <v>21.3</v>
      </c>
      <c r="Q16" s="205">
        <v>20.8</v>
      </c>
      <c r="R16" s="205">
        <v>21.5</v>
      </c>
      <c r="S16" s="205">
        <v>20.5</v>
      </c>
      <c r="T16" s="205">
        <v>20.6</v>
      </c>
      <c r="U16" s="205">
        <v>20.4</v>
      </c>
      <c r="V16" s="205">
        <v>20</v>
      </c>
      <c r="W16" s="205">
        <v>19.8</v>
      </c>
      <c r="X16" s="205">
        <v>19.8</v>
      </c>
      <c r="Y16" s="205">
        <v>20</v>
      </c>
      <c r="Z16" s="167">
        <f t="shared" si="0"/>
        <v>20.979166666666668</v>
      </c>
      <c r="AA16" s="214">
        <v>22.6</v>
      </c>
      <c r="AB16" s="215" t="s">
        <v>308</v>
      </c>
      <c r="AC16" s="1">
        <v>14</v>
      </c>
      <c r="AD16" s="209">
        <v>19.6</v>
      </c>
      <c r="AE16" s="212" t="s">
        <v>330</v>
      </c>
    </row>
    <row r="17" spans="1:31" ht="11.25" customHeight="1">
      <c r="A17" s="168">
        <v>15</v>
      </c>
      <c r="B17" s="205">
        <v>19.7</v>
      </c>
      <c r="C17" s="205">
        <v>19.3</v>
      </c>
      <c r="D17" s="205">
        <v>18.8</v>
      </c>
      <c r="E17" s="205">
        <v>18.9</v>
      </c>
      <c r="F17" s="205">
        <v>18.8</v>
      </c>
      <c r="G17" s="205">
        <v>19</v>
      </c>
      <c r="H17" s="205">
        <v>19.2</v>
      </c>
      <c r="I17" s="205">
        <v>19.4</v>
      </c>
      <c r="J17" s="205">
        <v>19.7</v>
      </c>
      <c r="K17" s="205">
        <v>20.7</v>
      </c>
      <c r="L17" s="205">
        <v>22.3</v>
      </c>
      <c r="M17" s="205">
        <v>22.3</v>
      </c>
      <c r="N17" s="205">
        <v>19.8</v>
      </c>
      <c r="O17" s="205">
        <v>19.3</v>
      </c>
      <c r="P17" s="205">
        <v>20.9</v>
      </c>
      <c r="Q17" s="205">
        <v>20.9</v>
      </c>
      <c r="R17" s="205">
        <v>21.1</v>
      </c>
      <c r="S17" s="205">
        <v>20.1</v>
      </c>
      <c r="T17" s="205">
        <v>20.8</v>
      </c>
      <c r="U17" s="205">
        <v>19.6</v>
      </c>
      <c r="V17" s="205">
        <v>20.7</v>
      </c>
      <c r="W17" s="205">
        <v>20.4</v>
      </c>
      <c r="X17" s="205">
        <v>20</v>
      </c>
      <c r="Y17" s="205">
        <v>19.9</v>
      </c>
      <c r="Z17" s="167">
        <f t="shared" si="0"/>
        <v>20.066666666666666</v>
      </c>
      <c r="AA17" s="214">
        <v>23.7</v>
      </c>
      <c r="AB17" s="215" t="s">
        <v>309</v>
      </c>
      <c r="AC17" s="1">
        <v>15</v>
      </c>
      <c r="AD17" s="209">
        <v>18.4</v>
      </c>
      <c r="AE17" s="212" t="s">
        <v>82</v>
      </c>
    </row>
    <row r="18" spans="1:31" ht="11.25" customHeight="1">
      <c r="A18" s="168">
        <v>16</v>
      </c>
      <c r="B18" s="205">
        <v>19.9</v>
      </c>
      <c r="C18" s="205">
        <v>19.2</v>
      </c>
      <c r="D18" s="205">
        <v>19.1</v>
      </c>
      <c r="E18" s="205">
        <v>19.5</v>
      </c>
      <c r="F18" s="205">
        <v>19.6</v>
      </c>
      <c r="G18" s="205">
        <v>20.3</v>
      </c>
      <c r="H18" s="205">
        <v>22.1</v>
      </c>
      <c r="I18" s="205">
        <v>21.5</v>
      </c>
      <c r="J18" s="205">
        <v>20.7</v>
      </c>
      <c r="K18" s="205">
        <v>23.7</v>
      </c>
      <c r="L18" s="205">
        <v>24.3</v>
      </c>
      <c r="M18" s="205">
        <v>23.5</v>
      </c>
      <c r="N18" s="205">
        <v>23.9</v>
      </c>
      <c r="O18" s="205">
        <v>23.3</v>
      </c>
      <c r="P18" s="205">
        <v>22.8</v>
      </c>
      <c r="Q18" s="205">
        <v>22.8</v>
      </c>
      <c r="R18" s="205">
        <v>22</v>
      </c>
      <c r="S18" s="205">
        <v>21.7</v>
      </c>
      <c r="T18" s="205">
        <v>21.4</v>
      </c>
      <c r="U18" s="205">
        <v>20.7</v>
      </c>
      <c r="V18" s="205">
        <v>20.3</v>
      </c>
      <c r="W18" s="205">
        <v>20.3</v>
      </c>
      <c r="X18" s="205">
        <v>20.7</v>
      </c>
      <c r="Y18" s="205">
        <v>20.3</v>
      </c>
      <c r="Z18" s="167">
        <f t="shared" si="0"/>
        <v>21.399999999999995</v>
      </c>
      <c r="AA18" s="214">
        <v>25.5</v>
      </c>
      <c r="AB18" s="215" t="s">
        <v>310</v>
      </c>
      <c r="AC18" s="1">
        <v>16</v>
      </c>
      <c r="AD18" s="209">
        <v>18.7</v>
      </c>
      <c r="AE18" s="212" t="s">
        <v>331</v>
      </c>
    </row>
    <row r="19" spans="1:31" ht="11.25" customHeight="1">
      <c r="A19" s="168">
        <v>17</v>
      </c>
      <c r="B19" s="205">
        <v>20.2</v>
      </c>
      <c r="C19" s="205">
        <v>20</v>
      </c>
      <c r="D19" s="205">
        <v>18.7</v>
      </c>
      <c r="E19" s="205">
        <v>19.3</v>
      </c>
      <c r="F19" s="205">
        <v>19.3</v>
      </c>
      <c r="G19" s="205">
        <v>19.3</v>
      </c>
      <c r="H19" s="205">
        <v>19.7</v>
      </c>
      <c r="I19" s="205">
        <v>19.9</v>
      </c>
      <c r="J19" s="205">
        <v>21.7</v>
      </c>
      <c r="K19" s="205">
        <v>22.4</v>
      </c>
      <c r="L19" s="205">
        <v>23.1</v>
      </c>
      <c r="M19" s="205">
        <v>22.4</v>
      </c>
      <c r="N19" s="205">
        <v>22.3</v>
      </c>
      <c r="O19" s="205">
        <v>22.2</v>
      </c>
      <c r="P19" s="205">
        <v>21.6</v>
      </c>
      <c r="Q19" s="205">
        <v>21.4</v>
      </c>
      <c r="R19" s="205">
        <v>21.2</v>
      </c>
      <c r="S19" s="205">
        <v>20.2</v>
      </c>
      <c r="T19" s="205">
        <v>19.1</v>
      </c>
      <c r="U19" s="205">
        <v>18.6</v>
      </c>
      <c r="V19" s="205">
        <v>18.4</v>
      </c>
      <c r="W19" s="205">
        <v>18.1</v>
      </c>
      <c r="X19" s="205">
        <v>18</v>
      </c>
      <c r="Y19" s="205">
        <v>17.9</v>
      </c>
      <c r="Z19" s="167">
        <f t="shared" si="0"/>
        <v>20.208333333333332</v>
      </c>
      <c r="AA19" s="214">
        <v>23.9</v>
      </c>
      <c r="AB19" s="215" t="s">
        <v>311</v>
      </c>
      <c r="AC19" s="1">
        <v>17</v>
      </c>
      <c r="AD19" s="209">
        <v>17.7</v>
      </c>
      <c r="AE19" s="212" t="s">
        <v>332</v>
      </c>
    </row>
    <row r="20" spans="1:31" ht="11.25" customHeight="1">
      <c r="A20" s="168">
        <v>18</v>
      </c>
      <c r="B20" s="205">
        <v>17.2</v>
      </c>
      <c r="C20" s="205">
        <v>17.2</v>
      </c>
      <c r="D20" s="205">
        <v>17.4</v>
      </c>
      <c r="E20" s="205">
        <v>16.4</v>
      </c>
      <c r="F20" s="205">
        <v>17.2</v>
      </c>
      <c r="G20" s="205">
        <v>20.5</v>
      </c>
      <c r="H20" s="205">
        <v>21.3</v>
      </c>
      <c r="I20" s="205">
        <v>21.4</v>
      </c>
      <c r="J20" s="205">
        <v>21.3</v>
      </c>
      <c r="K20" s="205">
        <v>21.3</v>
      </c>
      <c r="L20" s="205">
        <v>21.9</v>
      </c>
      <c r="M20" s="205">
        <v>21.8</v>
      </c>
      <c r="N20" s="205">
        <v>22.1</v>
      </c>
      <c r="O20" s="205">
        <v>21.7</v>
      </c>
      <c r="P20" s="205">
        <v>21.7</v>
      </c>
      <c r="Q20" s="205">
        <v>22.1</v>
      </c>
      <c r="R20" s="205">
        <v>20.6</v>
      </c>
      <c r="S20" s="205">
        <v>20.5</v>
      </c>
      <c r="T20" s="205">
        <v>20.2</v>
      </c>
      <c r="U20" s="205">
        <v>20.1</v>
      </c>
      <c r="V20" s="205">
        <v>19.7</v>
      </c>
      <c r="W20" s="205">
        <v>19.5</v>
      </c>
      <c r="X20" s="205">
        <v>19.4</v>
      </c>
      <c r="Y20" s="205">
        <v>19.3</v>
      </c>
      <c r="Z20" s="167">
        <f t="shared" si="0"/>
        <v>20.075000000000003</v>
      </c>
      <c r="AA20" s="214">
        <v>22.9</v>
      </c>
      <c r="AB20" s="215" t="s">
        <v>163</v>
      </c>
      <c r="AC20" s="1">
        <v>18</v>
      </c>
      <c r="AD20" s="209">
        <v>16.2</v>
      </c>
      <c r="AE20" s="212" t="s">
        <v>333</v>
      </c>
    </row>
    <row r="21" spans="1:31" ht="11.25" customHeight="1">
      <c r="A21" s="168">
        <v>19</v>
      </c>
      <c r="B21" s="205">
        <v>19.3</v>
      </c>
      <c r="C21" s="205">
        <v>19.3</v>
      </c>
      <c r="D21" s="205">
        <v>19</v>
      </c>
      <c r="E21" s="205">
        <v>19</v>
      </c>
      <c r="F21" s="205">
        <v>19.1</v>
      </c>
      <c r="G21" s="205">
        <v>19</v>
      </c>
      <c r="H21" s="205">
        <v>19.1</v>
      </c>
      <c r="I21" s="205">
        <v>19.6</v>
      </c>
      <c r="J21" s="205">
        <v>19.4</v>
      </c>
      <c r="K21" s="205">
        <v>19.4</v>
      </c>
      <c r="L21" s="205">
        <v>19</v>
      </c>
      <c r="M21" s="205">
        <v>18.7</v>
      </c>
      <c r="N21" s="205">
        <v>18.8</v>
      </c>
      <c r="O21" s="205">
        <v>18.9</v>
      </c>
      <c r="P21" s="205">
        <v>18.7</v>
      </c>
      <c r="Q21" s="205">
        <v>18.7</v>
      </c>
      <c r="R21" s="205">
        <v>18.8</v>
      </c>
      <c r="S21" s="205">
        <v>19.5</v>
      </c>
      <c r="T21" s="205">
        <v>19.1</v>
      </c>
      <c r="U21" s="205">
        <v>19.8</v>
      </c>
      <c r="V21" s="205">
        <v>20</v>
      </c>
      <c r="W21" s="205">
        <v>19.2</v>
      </c>
      <c r="X21" s="205">
        <v>18.4</v>
      </c>
      <c r="Y21" s="205">
        <v>18.3</v>
      </c>
      <c r="Z21" s="167">
        <f t="shared" si="0"/>
        <v>19.0875</v>
      </c>
      <c r="AA21" s="216">
        <v>20.1</v>
      </c>
      <c r="AB21" s="217" t="s">
        <v>312</v>
      </c>
      <c r="AC21" s="1">
        <v>19</v>
      </c>
      <c r="AD21" s="209">
        <v>18.1</v>
      </c>
      <c r="AE21" s="212" t="s">
        <v>334</v>
      </c>
    </row>
    <row r="22" spans="1:31" ht="11.25" customHeight="1">
      <c r="A22" s="176">
        <v>20</v>
      </c>
      <c r="B22" s="207">
        <v>18.7</v>
      </c>
      <c r="C22" s="207">
        <v>19.1</v>
      </c>
      <c r="D22" s="207">
        <v>19.1</v>
      </c>
      <c r="E22" s="207">
        <v>19</v>
      </c>
      <c r="F22" s="207">
        <v>19</v>
      </c>
      <c r="G22" s="207">
        <v>19</v>
      </c>
      <c r="H22" s="207">
        <v>20</v>
      </c>
      <c r="I22" s="207">
        <v>21.1</v>
      </c>
      <c r="J22" s="207">
        <v>21.8</v>
      </c>
      <c r="K22" s="207">
        <v>21.9</v>
      </c>
      <c r="L22" s="207">
        <v>22.1</v>
      </c>
      <c r="M22" s="207">
        <v>22.6</v>
      </c>
      <c r="N22" s="207">
        <v>23.4</v>
      </c>
      <c r="O22" s="207">
        <v>23.5</v>
      </c>
      <c r="P22" s="207">
        <v>23.6</v>
      </c>
      <c r="Q22" s="207">
        <v>23.2</v>
      </c>
      <c r="R22" s="207">
        <v>21.9</v>
      </c>
      <c r="S22" s="207">
        <v>21</v>
      </c>
      <c r="T22" s="207">
        <v>20.4</v>
      </c>
      <c r="U22" s="207">
        <v>19.9</v>
      </c>
      <c r="V22" s="207">
        <v>19.5</v>
      </c>
      <c r="W22" s="207">
        <v>19.2</v>
      </c>
      <c r="X22" s="207">
        <v>18.4</v>
      </c>
      <c r="Y22" s="207">
        <v>17.7</v>
      </c>
      <c r="Z22" s="177">
        <f t="shared" si="0"/>
        <v>20.629166666666663</v>
      </c>
      <c r="AA22" s="214">
        <v>24.9</v>
      </c>
      <c r="AB22" s="215" t="s">
        <v>313</v>
      </c>
      <c r="AC22" s="164">
        <v>20</v>
      </c>
      <c r="AD22" s="208">
        <v>17.6</v>
      </c>
      <c r="AE22" s="213" t="s">
        <v>115</v>
      </c>
    </row>
    <row r="23" spans="1:31" ht="11.25" customHeight="1">
      <c r="A23" s="168">
        <v>21</v>
      </c>
      <c r="B23" s="205">
        <v>17.3</v>
      </c>
      <c r="C23" s="205">
        <v>16.8</v>
      </c>
      <c r="D23" s="205">
        <v>16.9</v>
      </c>
      <c r="E23" s="205">
        <v>16.9</v>
      </c>
      <c r="F23" s="205">
        <v>17.2</v>
      </c>
      <c r="G23" s="205">
        <v>19.8</v>
      </c>
      <c r="H23" s="205">
        <v>21</v>
      </c>
      <c r="I23" s="205">
        <v>20.8</v>
      </c>
      <c r="J23" s="205">
        <v>21.6</v>
      </c>
      <c r="K23" s="205">
        <v>21.7</v>
      </c>
      <c r="L23" s="205">
        <v>21.1</v>
      </c>
      <c r="M23" s="205">
        <v>21.7</v>
      </c>
      <c r="N23" s="205">
        <v>21.9</v>
      </c>
      <c r="O23" s="205">
        <v>22</v>
      </c>
      <c r="P23" s="205">
        <v>22.5</v>
      </c>
      <c r="Q23" s="205">
        <v>22.8</v>
      </c>
      <c r="R23" s="205">
        <v>22.5</v>
      </c>
      <c r="S23" s="205">
        <v>21.5</v>
      </c>
      <c r="T23" s="205">
        <v>21.1</v>
      </c>
      <c r="U23" s="205">
        <v>19.7</v>
      </c>
      <c r="V23" s="205">
        <v>19.5</v>
      </c>
      <c r="W23" s="205">
        <v>19.3</v>
      </c>
      <c r="X23" s="205">
        <v>19.3</v>
      </c>
      <c r="Y23" s="205">
        <v>18.9</v>
      </c>
      <c r="Z23" s="167">
        <f t="shared" si="0"/>
        <v>20.158333333333335</v>
      </c>
      <c r="AA23" s="214">
        <v>23.5</v>
      </c>
      <c r="AB23" s="215" t="s">
        <v>314</v>
      </c>
      <c r="AC23" s="1">
        <v>21</v>
      </c>
      <c r="AD23" s="209">
        <v>16.6</v>
      </c>
      <c r="AE23" s="212" t="s">
        <v>335</v>
      </c>
    </row>
    <row r="24" spans="1:31" ht="11.25" customHeight="1">
      <c r="A24" s="168">
        <v>22</v>
      </c>
      <c r="B24" s="205">
        <v>18.5</v>
      </c>
      <c r="C24" s="205">
        <v>18.5</v>
      </c>
      <c r="D24" s="205">
        <v>17.9</v>
      </c>
      <c r="E24" s="205">
        <v>17.7</v>
      </c>
      <c r="F24" s="205">
        <v>17.7</v>
      </c>
      <c r="G24" s="205">
        <v>19.3</v>
      </c>
      <c r="H24" s="205">
        <v>21</v>
      </c>
      <c r="I24" s="205">
        <v>22.3</v>
      </c>
      <c r="J24" s="205">
        <v>22.4</v>
      </c>
      <c r="K24" s="205">
        <v>24.2</v>
      </c>
      <c r="L24" s="205">
        <v>24.9</v>
      </c>
      <c r="M24" s="205">
        <v>24.8</v>
      </c>
      <c r="N24" s="205">
        <v>24.6</v>
      </c>
      <c r="O24" s="205">
        <v>23.1</v>
      </c>
      <c r="P24" s="205">
        <v>22.7</v>
      </c>
      <c r="Q24" s="205">
        <v>21.7</v>
      </c>
      <c r="R24" s="205">
        <v>21.5</v>
      </c>
      <c r="S24" s="205">
        <v>21.6</v>
      </c>
      <c r="T24" s="205">
        <v>21.6</v>
      </c>
      <c r="U24" s="205">
        <v>21.2</v>
      </c>
      <c r="V24" s="205">
        <v>20.8</v>
      </c>
      <c r="W24" s="205">
        <v>20.3</v>
      </c>
      <c r="X24" s="205">
        <v>20</v>
      </c>
      <c r="Y24" s="205">
        <v>20.1</v>
      </c>
      <c r="Z24" s="167">
        <f t="shared" si="0"/>
        <v>21.183333333333337</v>
      </c>
      <c r="AA24" s="214">
        <v>25.3</v>
      </c>
      <c r="AB24" s="215" t="s">
        <v>315</v>
      </c>
      <c r="AC24" s="1">
        <v>22</v>
      </c>
      <c r="AD24" s="209">
        <v>17.5</v>
      </c>
      <c r="AE24" s="212" t="s">
        <v>336</v>
      </c>
    </row>
    <row r="25" spans="1:31" ht="11.25" customHeight="1">
      <c r="A25" s="168">
        <v>23</v>
      </c>
      <c r="B25" s="205">
        <v>20</v>
      </c>
      <c r="C25" s="205">
        <v>20.6</v>
      </c>
      <c r="D25" s="205">
        <v>20.2</v>
      </c>
      <c r="E25" s="205">
        <v>19.9</v>
      </c>
      <c r="F25" s="205">
        <v>20.3</v>
      </c>
      <c r="G25" s="205">
        <v>21.2</v>
      </c>
      <c r="H25" s="205">
        <v>20.9</v>
      </c>
      <c r="I25" s="205">
        <v>21.7</v>
      </c>
      <c r="J25" s="205">
        <v>23</v>
      </c>
      <c r="K25" s="205">
        <v>23.2</v>
      </c>
      <c r="L25" s="205">
        <v>23.5</v>
      </c>
      <c r="M25" s="205">
        <v>22.8</v>
      </c>
      <c r="N25" s="205">
        <v>22.5</v>
      </c>
      <c r="O25" s="205">
        <v>22</v>
      </c>
      <c r="P25" s="205">
        <v>22.2</v>
      </c>
      <c r="Q25" s="205">
        <v>22.4</v>
      </c>
      <c r="R25" s="205">
        <v>20.4</v>
      </c>
      <c r="S25" s="205">
        <v>20.7</v>
      </c>
      <c r="T25" s="205">
        <v>20.3</v>
      </c>
      <c r="U25" s="205">
        <v>19.7</v>
      </c>
      <c r="V25" s="205">
        <v>19.7</v>
      </c>
      <c r="W25" s="205">
        <v>19.9</v>
      </c>
      <c r="X25" s="205">
        <v>19.8</v>
      </c>
      <c r="Y25" s="205">
        <v>19</v>
      </c>
      <c r="Z25" s="167">
        <f t="shared" si="0"/>
        <v>21.079166666666662</v>
      </c>
      <c r="AA25" s="214">
        <v>23.9</v>
      </c>
      <c r="AB25" s="215" t="s">
        <v>179</v>
      </c>
      <c r="AC25" s="1">
        <v>23</v>
      </c>
      <c r="AD25" s="209">
        <v>19</v>
      </c>
      <c r="AE25" s="212" t="s">
        <v>63</v>
      </c>
    </row>
    <row r="26" spans="1:31" ht="11.25" customHeight="1">
      <c r="A26" s="168">
        <v>24</v>
      </c>
      <c r="B26" s="205">
        <v>19</v>
      </c>
      <c r="C26" s="205">
        <v>18.6</v>
      </c>
      <c r="D26" s="205">
        <v>18.6</v>
      </c>
      <c r="E26" s="205">
        <v>18.6</v>
      </c>
      <c r="F26" s="205">
        <v>18.5</v>
      </c>
      <c r="G26" s="205">
        <v>18.5</v>
      </c>
      <c r="H26" s="205">
        <v>20</v>
      </c>
      <c r="I26" s="205">
        <v>22.1</v>
      </c>
      <c r="J26" s="205">
        <v>21</v>
      </c>
      <c r="K26" s="205">
        <v>22</v>
      </c>
      <c r="L26" s="205">
        <v>22.3</v>
      </c>
      <c r="M26" s="205">
        <v>21.6</v>
      </c>
      <c r="N26" s="205">
        <v>22.4</v>
      </c>
      <c r="O26" s="205">
        <v>22.7</v>
      </c>
      <c r="P26" s="205">
        <v>22.2</v>
      </c>
      <c r="Q26" s="205">
        <v>21.9</v>
      </c>
      <c r="R26" s="205">
        <v>21.1</v>
      </c>
      <c r="S26" s="205">
        <v>20.7</v>
      </c>
      <c r="T26" s="205">
        <v>20.6</v>
      </c>
      <c r="U26" s="205">
        <v>20.9</v>
      </c>
      <c r="V26" s="205">
        <v>21</v>
      </c>
      <c r="W26" s="205">
        <v>20.8</v>
      </c>
      <c r="X26" s="205">
        <v>21.1</v>
      </c>
      <c r="Y26" s="205">
        <v>21.3</v>
      </c>
      <c r="Z26" s="167">
        <f t="shared" si="0"/>
        <v>20.729166666666668</v>
      </c>
      <c r="AA26" s="214">
        <v>23.1</v>
      </c>
      <c r="AB26" s="215" t="s">
        <v>316</v>
      </c>
      <c r="AC26" s="1">
        <v>24</v>
      </c>
      <c r="AD26" s="209">
        <v>18.4</v>
      </c>
      <c r="AE26" s="212" t="s">
        <v>337</v>
      </c>
    </row>
    <row r="27" spans="1:31" ht="11.25" customHeight="1">
      <c r="A27" s="168">
        <v>25</v>
      </c>
      <c r="B27" s="205">
        <v>21.4</v>
      </c>
      <c r="C27" s="205">
        <v>19.7</v>
      </c>
      <c r="D27" s="205">
        <v>18.5</v>
      </c>
      <c r="E27" s="205">
        <v>18.5</v>
      </c>
      <c r="F27" s="205">
        <v>18.9</v>
      </c>
      <c r="G27" s="205">
        <v>19.5</v>
      </c>
      <c r="H27" s="205">
        <v>20.8</v>
      </c>
      <c r="I27" s="205">
        <v>22</v>
      </c>
      <c r="J27" s="205">
        <v>23.2</v>
      </c>
      <c r="K27" s="205">
        <v>23.1</v>
      </c>
      <c r="L27" s="205">
        <v>23.1</v>
      </c>
      <c r="M27" s="205">
        <v>23</v>
      </c>
      <c r="N27" s="205">
        <v>24.6</v>
      </c>
      <c r="O27" s="205">
        <v>24.3</v>
      </c>
      <c r="P27" s="205">
        <v>24.2</v>
      </c>
      <c r="Q27" s="205">
        <v>24</v>
      </c>
      <c r="R27" s="205">
        <v>23.5</v>
      </c>
      <c r="S27" s="205">
        <v>22.3</v>
      </c>
      <c r="T27" s="205">
        <v>22</v>
      </c>
      <c r="U27" s="205">
        <v>20.7</v>
      </c>
      <c r="V27" s="205">
        <v>20.3</v>
      </c>
      <c r="W27" s="205">
        <v>20</v>
      </c>
      <c r="X27" s="205">
        <v>19.8</v>
      </c>
      <c r="Y27" s="205">
        <v>19.8</v>
      </c>
      <c r="Z27" s="167">
        <f t="shared" si="0"/>
        <v>21.55</v>
      </c>
      <c r="AA27" s="214">
        <v>25.1</v>
      </c>
      <c r="AB27" s="215" t="s">
        <v>163</v>
      </c>
      <c r="AC27" s="1">
        <v>25</v>
      </c>
      <c r="AD27" s="209">
        <v>18.4</v>
      </c>
      <c r="AE27" s="212" t="s">
        <v>338</v>
      </c>
    </row>
    <row r="28" spans="1:31" ht="11.25" customHeight="1">
      <c r="A28" s="168">
        <v>26</v>
      </c>
      <c r="B28" s="205">
        <v>19.7</v>
      </c>
      <c r="C28" s="205">
        <v>20</v>
      </c>
      <c r="D28" s="205">
        <v>19.9</v>
      </c>
      <c r="E28" s="205">
        <v>19.7</v>
      </c>
      <c r="F28" s="205">
        <v>19.8</v>
      </c>
      <c r="G28" s="205">
        <v>20.6</v>
      </c>
      <c r="H28" s="205">
        <v>22.6</v>
      </c>
      <c r="I28" s="205">
        <v>22.6</v>
      </c>
      <c r="J28" s="205">
        <v>22.4</v>
      </c>
      <c r="K28" s="205">
        <v>23.5</v>
      </c>
      <c r="L28" s="205">
        <v>23.9</v>
      </c>
      <c r="M28" s="205">
        <v>24</v>
      </c>
      <c r="N28" s="205">
        <v>23.7</v>
      </c>
      <c r="O28" s="205">
        <v>23.8</v>
      </c>
      <c r="P28" s="205">
        <v>23.1</v>
      </c>
      <c r="Q28" s="205">
        <v>22.9</v>
      </c>
      <c r="R28" s="205">
        <v>22.9</v>
      </c>
      <c r="S28" s="205">
        <v>22.5</v>
      </c>
      <c r="T28" s="205">
        <v>22.4</v>
      </c>
      <c r="U28" s="205">
        <v>21.8</v>
      </c>
      <c r="V28" s="205">
        <v>21.1</v>
      </c>
      <c r="W28" s="205">
        <v>20.6</v>
      </c>
      <c r="X28" s="205">
        <v>20.9</v>
      </c>
      <c r="Y28" s="205">
        <v>21.1</v>
      </c>
      <c r="Z28" s="167">
        <f t="shared" si="0"/>
        <v>21.895833333333332</v>
      </c>
      <c r="AA28" s="214">
        <v>25.4</v>
      </c>
      <c r="AB28" s="215" t="s">
        <v>317</v>
      </c>
      <c r="AC28" s="1">
        <v>26</v>
      </c>
      <c r="AD28" s="209">
        <v>19.5</v>
      </c>
      <c r="AE28" s="212" t="s">
        <v>339</v>
      </c>
    </row>
    <row r="29" spans="1:31" ht="11.25" customHeight="1">
      <c r="A29" s="168">
        <v>27</v>
      </c>
      <c r="B29" s="205">
        <v>21.1</v>
      </c>
      <c r="C29" s="205">
        <v>21</v>
      </c>
      <c r="D29" s="205">
        <v>20.7</v>
      </c>
      <c r="E29" s="205">
        <v>20.3</v>
      </c>
      <c r="F29" s="205">
        <v>20.5</v>
      </c>
      <c r="G29" s="205">
        <v>20.8</v>
      </c>
      <c r="H29" s="205">
        <v>22.7</v>
      </c>
      <c r="I29" s="205">
        <v>23.3</v>
      </c>
      <c r="J29" s="205">
        <v>23.1</v>
      </c>
      <c r="K29" s="205">
        <v>24.1</v>
      </c>
      <c r="L29" s="205">
        <v>24.6</v>
      </c>
      <c r="M29" s="205">
        <v>23.9</v>
      </c>
      <c r="N29" s="205">
        <v>23.5</v>
      </c>
      <c r="O29" s="205">
        <v>23.8</v>
      </c>
      <c r="P29" s="205">
        <v>22.7</v>
      </c>
      <c r="Q29" s="205">
        <v>22.6</v>
      </c>
      <c r="R29" s="205">
        <v>22</v>
      </c>
      <c r="S29" s="205">
        <v>21.6</v>
      </c>
      <c r="T29" s="205">
        <v>21.4</v>
      </c>
      <c r="U29" s="205">
        <v>21.4</v>
      </c>
      <c r="V29" s="205">
        <v>21.2</v>
      </c>
      <c r="W29" s="205">
        <v>21.3</v>
      </c>
      <c r="X29" s="205">
        <v>21.5</v>
      </c>
      <c r="Y29" s="205">
        <v>21.3</v>
      </c>
      <c r="Z29" s="167">
        <f t="shared" si="0"/>
        <v>22.099999999999998</v>
      </c>
      <c r="AA29" s="214">
        <v>25.6</v>
      </c>
      <c r="AB29" s="215" t="s">
        <v>318</v>
      </c>
      <c r="AC29" s="1">
        <v>27</v>
      </c>
      <c r="AD29" s="209">
        <v>20.3</v>
      </c>
      <c r="AE29" s="212" t="s">
        <v>248</v>
      </c>
    </row>
    <row r="30" spans="1:31" ht="11.25" customHeight="1">
      <c r="A30" s="168">
        <v>28</v>
      </c>
      <c r="B30" s="205">
        <v>21.2</v>
      </c>
      <c r="C30" s="205">
        <v>20.6</v>
      </c>
      <c r="D30" s="205">
        <v>19.8</v>
      </c>
      <c r="E30" s="205">
        <v>19.5</v>
      </c>
      <c r="F30" s="205">
        <v>19.7</v>
      </c>
      <c r="G30" s="205">
        <v>21.9</v>
      </c>
      <c r="H30" s="205">
        <v>22.8</v>
      </c>
      <c r="I30" s="205">
        <v>22.9</v>
      </c>
      <c r="J30" s="205">
        <v>23.8</v>
      </c>
      <c r="K30" s="205">
        <v>24.7</v>
      </c>
      <c r="L30" s="205">
        <v>24.4</v>
      </c>
      <c r="M30" s="205">
        <v>24.3</v>
      </c>
      <c r="N30" s="205">
        <v>24</v>
      </c>
      <c r="O30" s="205">
        <v>24.1</v>
      </c>
      <c r="P30" s="205">
        <v>23.5</v>
      </c>
      <c r="Q30" s="205">
        <v>23.3</v>
      </c>
      <c r="R30" s="205">
        <v>23.6</v>
      </c>
      <c r="S30" s="205">
        <v>21.5</v>
      </c>
      <c r="T30" s="205">
        <v>20.5</v>
      </c>
      <c r="U30" s="205">
        <v>20</v>
      </c>
      <c r="V30" s="205">
        <v>20.4</v>
      </c>
      <c r="W30" s="205">
        <v>20.7</v>
      </c>
      <c r="X30" s="205">
        <v>20.7</v>
      </c>
      <c r="Y30" s="205">
        <v>20.9</v>
      </c>
      <c r="Z30" s="167">
        <f t="shared" si="0"/>
        <v>22.033333333333335</v>
      </c>
      <c r="AA30" s="214">
        <v>25.2</v>
      </c>
      <c r="AB30" s="215" t="s">
        <v>300</v>
      </c>
      <c r="AC30" s="1">
        <v>28</v>
      </c>
      <c r="AD30" s="209">
        <v>19.2</v>
      </c>
      <c r="AE30" s="212" t="s">
        <v>340</v>
      </c>
    </row>
    <row r="31" spans="1:31" ht="11.25" customHeight="1">
      <c r="A31" s="168">
        <v>29</v>
      </c>
      <c r="B31" s="205">
        <v>21.1</v>
      </c>
      <c r="C31" s="205">
        <v>20</v>
      </c>
      <c r="D31" s="205">
        <v>19.8</v>
      </c>
      <c r="E31" s="205">
        <v>19.9</v>
      </c>
      <c r="F31" s="205">
        <v>19.7</v>
      </c>
      <c r="G31" s="205">
        <v>19.6</v>
      </c>
      <c r="H31" s="205">
        <v>19.6</v>
      </c>
      <c r="I31" s="205">
        <v>19.9</v>
      </c>
      <c r="J31" s="205">
        <v>20.3</v>
      </c>
      <c r="K31" s="205">
        <v>21.5</v>
      </c>
      <c r="L31" s="205">
        <v>21.4</v>
      </c>
      <c r="M31" s="205">
        <v>23.2</v>
      </c>
      <c r="N31" s="205">
        <v>24.7</v>
      </c>
      <c r="O31" s="205">
        <v>23.3</v>
      </c>
      <c r="P31" s="205">
        <v>23.9</v>
      </c>
      <c r="Q31" s="205">
        <v>22.5</v>
      </c>
      <c r="R31" s="205">
        <v>21</v>
      </c>
      <c r="S31" s="205">
        <v>20.5</v>
      </c>
      <c r="T31" s="205">
        <v>19.8</v>
      </c>
      <c r="U31" s="205">
        <v>19.4</v>
      </c>
      <c r="V31" s="205">
        <v>19.2</v>
      </c>
      <c r="W31" s="205">
        <v>19.5</v>
      </c>
      <c r="X31" s="205">
        <v>19.1</v>
      </c>
      <c r="Y31" s="205">
        <v>19.5</v>
      </c>
      <c r="Z31" s="167">
        <f t="shared" si="0"/>
        <v>20.76666666666667</v>
      </c>
      <c r="AA31" s="214">
        <v>25.5</v>
      </c>
      <c r="AB31" s="215" t="s">
        <v>319</v>
      </c>
      <c r="AC31" s="1">
        <v>29</v>
      </c>
      <c r="AD31" s="209">
        <v>19.1</v>
      </c>
      <c r="AE31" s="212" t="s">
        <v>341</v>
      </c>
    </row>
    <row r="32" spans="1:31" ht="11.25" customHeight="1">
      <c r="A32" s="168">
        <v>30</v>
      </c>
      <c r="B32" s="205">
        <v>18.6</v>
      </c>
      <c r="C32" s="205">
        <v>18.5</v>
      </c>
      <c r="D32" s="205">
        <v>18.7</v>
      </c>
      <c r="E32" s="205">
        <v>18.3</v>
      </c>
      <c r="F32" s="205">
        <v>18.8</v>
      </c>
      <c r="G32" s="205">
        <v>19.2</v>
      </c>
      <c r="H32" s="205">
        <v>19.7</v>
      </c>
      <c r="I32" s="205">
        <v>20</v>
      </c>
      <c r="J32" s="205">
        <v>19.3</v>
      </c>
      <c r="K32" s="205">
        <v>20</v>
      </c>
      <c r="L32" s="205">
        <v>22.5</v>
      </c>
      <c r="M32" s="205">
        <v>21.5</v>
      </c>
      <c r="N32" s="205">
        <v>21.8</v>
      </c>
      <c r="O32" s="205">
        <v>22.8</v>
      </c>
      <c r="P32" s="205">
        <v>21.6</v>
      </c>
      <c r="Q32" s="205">
        <v>21.7</v>
      </c>
      <c r="R32" s="205">
        <v>21.1</v>
      </c>
      <c r="S32" s="205">
        <v>20.9</v>
      </c>
      <c r="T32" s="205">
        <v>20.7</v>
      </c>
      <c r="U32" s="205">
        <v>20.6</v>
      </c>
      <c r="V32" s="205">
        <v>20.8</v>
      </c>
      <c r="W32" s="205">
        <v>21</v>
      </c>
      <c r="X32" s="205">
        <v>20.9</v>
      </c>
      <c r="Y32" s="205">
        <v>20.9</v>
      </c>
      <c r="Z32" s="167">
        <f t="shared" si="0"/>
        <v>20.412499999999998</v>
      </c>
      <c r="AA32" s="214">
        <v>22.8</v>
      </c>
      <c r="AB32" s="215" t="s">
        <v>320</v>
      </c>
      <c r="AC32" s="1">
        <v>30</v>
      </c>
      <c r="AD32" s="209">
        <v>18.2</v>
      </c>
      <c r="AE32" s="212" t="s">
        <v>297</v>
      </c>
    </row>
    <row r="33" spans="1:31" ht="11.25" customHeight="1">
      <c r="A33" s="168">
        <v>31</v>
      </c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7"/>
      <c r="AA33" s="204"/>
      <c r="AB33" s="114"/>
      <c r="AC33" s="1"/>
      <c r="AD33" s="113"/>
      <c r="AE33" s="202"/>
    </row>
    <row r="34" spans="1:31" ht="15" customHeight="1">
      <c r="A34" s="169" t="s">
        <v>9</v>
      </c>
      <c r="B34" s="170">
        <f aca="true" t="shared" si="1" ref="B34:Q34">AVERAGE(B3:B33)</f>
        <v>19.33</v>
      </c>
      <c r="C34" s="170">
        <f t="shared" si="1"/>
        <v>19.106666666666673</v>
      </c>
      <c r="D34" s="170">
        <f t="shared" si="1"/>
        <v>18.889999999999997</v>
      </c>
      <c r="E34" s="170">
        <f t="shared" si="1"/>
        <v>18.73333333333333</v>
      </c>
      <c r="F34" s="170">
        <f t="shared" si="1"/>
        <v>18.823333333333334</v>
      </c>
      <c r="G34" s="170">
        <f t="shared" si="1"/>
        <v>19.91666666666667</v>
      </c>
      <c r="H34" s="170">
        <f t="shared" si="1"/>
        <v>20.87666666666667</v>
      </c>
      <c r="I34" s="170">
        <f t="shared" si="1"/>
        <v>21.473333333333333</v>
      </c>
      <c r="J34" s="170">
        <f t="shared" si="1"/>
        <v>21.713333333333328</v>
      </c>
      <c r="K34" s="170">
        <f t="shared" si="1"/>
        <v>22.37</v>
      </c>
      <c r="L34" s="170">
        <f t="shared" si="1"/>
        <v>22.58</v>
      </c>
      <c r="M34" s="170">
        <f t="shared" si="1"/>
        <v>22.663333333333334</v>
      </c>
      <c r="N34" s="170">
        <f t="shared" si="1"/>
        <v>22.663333333333338</v>
      </c>
      <c r="O34" s="170">
        <f t="shared" si="1"/>
        <v>22.62666666666666</v>
      </c>
      <c r="P34" s="170">
        <f t="shared" si="1"/>
        <v>22.533333333333342</v>
      </c>
      <c r="Q34" s="170">
        <f t="shared" si="1"/>
        <v>22.326666666666664</v>
      </c>
      <c r="R34" s="170">
        <f>AVERAGE(R3:R33)</f>
        <v>21.913333333333334</v>
      </c>
      <c r="S34" s="170">
        <f aca="true" t="shared" si="2" ref="S34:Y34">AVERAGE(S3:S33)</f>
        <v>21.31</v>
      </c>
      <c r="T34" s="170">
        <f t="shared" si="2"/>
        <v>20.83666666666667</v>
      </c>
      <c r="U34" s="170">
        <f t="shared" si="2"/>
        <v>20.319999999999997</v>
      </c>
      <c r="V34" s="170">
        <f t="shared" si="2"/>
        <v>20.11</v>
      </c>
      <c r="W34" s="170">
        <f t="shared" si="2"/>
        <v>19.96333333333333</v>
      </c>
      <c r="X34" s="170">
        <f t="shared" si="2"/>
        <v>19.816666666666666</v>
      </c>
      <c r="Y34" s="170">
        <f t="shared" si="2"/>
        <v>19.719999999999995</v>
      </c>
      <c r="Z34" s="170">
        <f>AVERAGE(B3:Y33)</f>
        <v>20.85902777777778</v>
      </c>
      <c r="AA34" s="171">
        <f>(AVERAGE(最高))</f>
        <v>24.149999999999995</v>
      </c>
      <c r="AB34" s="172"/>
      <c r="AC34" s="173"/>
      <c r="AD34" s="171">
        <f>(AVERAGE(最低))</f>
        <v>18.173333333333332</v>
      </c>
      <c r="AE34" s="172"/>
    </row>
    <row r="35" ht="9.75" customHeight="1"/>
    <row r="36" spans="1:9" ht="11.25" customHeight="1">
      <c r="A36" s="151" t="s">
        <v>10</v>
      </c>
      <c r="B36" s="151"/>
      <c r="C36" s="151"/>
      <c r="D36" s="151"/>
      <c r="E36" s="151"/>
      <c r="F36" s="151"/>
      <c r="G36" s="151"/>
      <c r="H36" s="151"/>
      <c r="I36" s="151"/>
    </row>
    <row r="37" spans="1:9" ht="11.25" customHeight="1">
      <c r="A37" s="152" t="s">
        <v>11</v>
      </c>
      <c r="B37" s="153"/>
      <c r="C37" s="153"/>
      <c r="D37" s="115">
        <f>COUNTIF(mean,"&lt;0")</f>
        <v>0</v>
      </c>
      <c r="E37" s="151"/>
      <c r="F37" s="151"/>
      <c r="G37" s="151"/>
      <c r="H37" s="151"/>
      <c r="I37" s="151"/>
    </row>
    <row r="38" spans="1:9" ht="11.25" customHeight="1">
      <c r="A38" s="154" t="s">
        <v>12</v>
      </c>
      <c r="B38" s="155"/>
      <c r="C38" s="155"/>
      <c r="D38" s="116">
        <f>COUNTIF(mean,"&gt;=25")</f>
        <v>0</v>
      </c>
      <c r="E38" s="151"/>
      <c r="F38" s="151"/>
      <c r="G38" s="151"/>
      <c r="H38" s="151"/>
      <c r="I38" s="151"/>
    </row>
    <row r="39" spans="1:9" ht="11.25" customHeight="1">
      <c r="A39" s="152" t="s">
        <v>13</v>
      </c>
      <c r="B39" s="153"/>
      <c r="C39" s="153"/>
      <c r="D39" s="115">
        <f>COUNTIF(最低,"&lt;0")</f>
        <v>0</v>
      </c>
      <c r="E39" s="151"/>
      <c r="F39" s="151"/>
      <c r="G39" s="151"/>
      <c r="H39" s="151"/>
      <c r="I39" s="151"/>
    </row>
    <row r="40" spans="1:9" ht="11.25" customHeight="1">
      <c r="A40" s="154" t="s">
        <v>14</v>
      </c>
      <c r="B40" s="155"/>
      <c r="C40" s="155"/>
      <c r="D40" s="116">
        <f>COUNTIF(最低,"&gt;=25")</f>
        <v>0</v>
      </c>
      <c r="E40" s="151"/>
      <c r="F40" s="151"/>
      <c r="G40" s="151"/>
      <c r="H40" s="151"/>
      <c r="I40" s="151"/>
    </row>
    <row r="41" spans="1:9" ht="11.25" customHeight="1">
      <c r="A41" s="152" t="s">
        <v>15</v>
      </c>
      <c r="B41" s="153"/>
      <c r="C41" s="153"/>
      <c r="D41" s="115">
        <f>COUNTIF(最高,"&lt;0")</f>
        <v>0</v>
      </c>
      <c r="E41" s="151"/>
      <c r="F41" s="151"/>
      <c r="G41" s="151"/>
      <c r="H41" s="151"/>
      <c r="I41" s="151"/>
    </row>
    <row r="42" spans="1:9" ht="11.25" customHeight="1">
      <c r="A42" s="154" t="s">
        <v>16</v>
      </c>
      <c r="B42" s="155"/>
      <c r="C42" s="155"/>
      <c r="D42" s="116">
        <f>COUNTIF(最高,"&gt;=25")</f>
        <v>12</v>
      </c>
      <c r="E42" s="151"/>
      <c r="F42" s="151"/>
      <c r="G42" s="151"/>
      <c r="H42" s="151"/>
      <c r="I42" s="151"/>
    </row>
    <row r="43" spans="1:9" ht="11.25" customHeight="1">
      <c r="A43" s="156" t="s">
        <v>17</v>
      </c>
      <c r="B43" s="157"/>
      <c r="C43" s="157"/>
      <c r="D43" s="117">
        <f>COUNTIF(最高,"&gt;=30")</f>
        <v>0</v>
      </c>
      <c r="E43" s="151"/>
      <c r="F43" s="151"/>
      <c r="G43" s="151"/>
      <c r="H43" s="151"/>
      <c r="I43" s="151"/>
    </row>
    <row r="44" spans="1:9" ht="11.25" customHeight="1">
      <c r="A44" s="151" t="s">
        <v>18</v>
      </c>
      <c r="B44" s="151"/>
      <c r="C44" s="151"/>
      <c r="D44" s="151"/>
      <c r="E44" s="151"/>
      <c r="F44" s="151"/>
      <c r="G44" s="151"/>
      <c r="H44" s="151"/>
      <c r="I44" s="151"/>
    </row>
    <row r="45" spans="1:9" ht="11.25" customHeight="1">
      <c r="A45" s="159" t="s">
        <v>19</v>
      </c>
      <c r="B45" s="158"/>
      <c r="C45" s="158" t="s">
        <v>3</v>
      </c>
      <c r="D45" s="160" t="s">
        <v>6</v>
      </c>
      <c r="E45" s="151"/>
      <c r="F45" s="159" t="s">
        <v>20</v>
      </c>
      <c r="G45" s="158"/>
      <c r="H45" s="158" t="s">
        <v>3</v>
      </c>
      <c r="I45" s="160" t="s">
        <v>8</v>
      </c>
    </row>
    <row r="46" spans="1:9" ht="11.25" customHeight="1">
      <c r="A46" s="118"/>
      <c r="B46" s="119">
        <f>MAX(最高)</f>
        <v>27.1</v>
      </c>
      <c r="C46" s="222">
        <v>8</v>
      </c>
      <c r="D46" s="231" t="s">
        <v>305</v>
      </c>
      <c r="E46" s="151"/>
      <c r="F46" s="118"/>
      <c r="G46" s="119">
        <f>MIN(最低)</f>
        <v>14.5</v>
      </c>
      <c r="H46" s="222">
        <v>1</v>
      </c>
      <c r="I46" s="223" t="s">
        <v>187</v>
      </c>
    </row>
    <row r="47" spans="1:9" ht="11.25" customHeight="1">
      <c r="A47" s="120"/>
      <c r="B47" s="224"/>
      <c r="C47" s="222"/>
      <c r="D47" s="231"/>
      <c r="E47" s="151"/>
      <c r="F47" s="120"/>
      <c r="G47" s="224"/>
      <c r="H47" s="222"/>
      <c r="I47" s="225"/>
    </row>
    <row r="48" spans="1:9" ht="11.25" customHeight="1">
      <c r="A48" s="121"/>
      <c r="B48" s="122"/>
      <c r="C48" s="220"/>
      <c r="D48" s="221"/>
      <c r="E48" s="151"/>
      <c r="F48" s="121"/>
      <c r="G48" s="122"/>
      <c r="H48" s="220"/>
      <c r="I48" s="226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E48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3.75390625" style="0" hidden="1" customWidth="1"/>
    <col min="30" max="31" width="6.25390625" style="0" customWidth="1"/>
    <col min="32" max="32" width="2.75390625" style="0" customWidth="1"/>
  </cols>
  <sheetData>
    <row r="1" spans="2:30" ht="18" customHeight="1">
      <c r="B1" s="166" t="s">
        <v>0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Z1" s="178">
        <f>'1月'!Z1</f>
        <v>2021</v>
      </c>
      <c r="AA1" t="s">
        <v>1</v>
      </c>
      <c r="AB1" s="179">
        <v>7</v>
      </c>
      <c r="AC1" s="165"/>
      <c r="AD1" t="s">
        <v>2</v>
      </c>
    </row>
    <row r="2" spans="1:31" ht="12" customHeight="1">
      <c r="A2" s="174" t="s">
        <v>3</v>
      </c>
      <c r="B2" s="175">
        <v>1</v>
      </c>
      <c r="C2" s="175">
        <v>2</v>
      </c>
      <c r="D2" s="175">
        <v>3</v>
      </c>
      <c r="E2" s="175">
        <v>4</v>
      </c>
      <c r="F2" s="175">
        <v>5</v>
      </c>
      <c r="G2" s="175">
        <v>6</v>
      </c>
      <c r="H2" s="175">
        <v>7</v>
      </c>
      <c r="I2" s="175">
        <v>8</v>
      </c>
      <c r="J2" s="175">
        <v>9</v>
      </c>
      <c r="K2" s="175">
        <v>10</v>
      </c>
      <c r="L2" s="175">
        <v>11</v>
      </c>
      <c r="M2" s="175">
        <v>12</v>
      </c>
      <c r="N2" s="175">
        <v>13</v>
      </c>
      <c r="O2" s="175">
        <v>14</v>
      </c>
      <c r="P2" s="175">
        <v>15</v>
      </c>
      <c r="Q2" s="175">
        <v>16</v>
      </c>
      <c r="R2" s="175">
        <v>17</v>
      </c>
      <c r="S2" s="175">
        <v>18</v>
      </c>
      <c r="T2" s="175">
        <v>19</v>
      </c>
      <c r="U2" s="175">
        <v>20</v>
      </c>
      <c r="V2" s="175">
        <v>21</v>
      </c>
      <c r="W2" s="175">
        <v>22</v>
      </c>
      <c r="X2" s="175">
        <v>23</v>
      </c>
      <c r="Y2" s="175">
        <v>24</v>
      </c>
      <c r="Z2" s="180" t="s">
        <v>4</v>
      </c>
      <c r="AA2" s="180" t="s">
        <v>5</v>
      </c>
      <c r="AB2" s="174" t="s">
        <v>6</v>
      </c>
      <c r="AC2" s="180" t="s">
        <v>3</v>
      </c>
      <c r="AD2" s="180" t="s">
        <v>7</v>
      </c>
      <c r="AE2" s="174" t="s">
        <v>8</v>
      </c>
    </row>
    <row r="3" spans="1:31" ht="11.25" customHeight="1">
      <c r="A3" s="168">
        <v>1</v>
      </c>
      <c r="B3" s="205">
        <v>20.8</v>
      </c>
      <c r="C3" s="205">
        <v>20.6</v>
      </c>
      <c r="D3" s="205">
        <v>20.5</v>
      </c>
      <c r="E3" s="205">
        <v>20.5</v>
      </c>
      <c r="F3" s="205">
        <v>20.7</v>
      </c>
      <c r="G3" s="205">
        <v>20.4</v>
      </c>
      <c r="H3" s="205">
        <v>20.4</v>
      </c>
      <c r="I3" s="205">
        <v>20.3</v>
      </c>
      <c r="J3" s="205">
        <v>20</v>
      </c>
      <c r="K3" s="205">
        <v>19.6</v>
      </c>
      <c r="L3" s="205">
        <v>19.5</v>
      </c>
      <c r="M3" s="205">
        <v>20.4</v>
      </c>
      <c r="N3" s="205">
        <v>21</v>
      </c>
      <c r="O3" s="205">
        <v>21.3</v>
      </c>
      <c r="P3" s="205">
        <v>21.5</v>
      </c>
      <c r="Q3" s="205">
        <v>21.8</v>
      </c>
      <c r="R3" s="205">
        <v>21.7</v>
      </c>
      <c r="S3" s="205">
        <v>21.8</v>
      </c>
      <c r="T3" s="205">
        <v>20.9</v>
      </c>
      <c r="U3" s="205">
        <v>20.6</v>
      </c>
      <c r="V3" s="205">
        <v>20.2</v>
      </c>
      <c r="W3" s="205">
        <v>20.1</v>
      </c>
      <c r="X3" s="205">
        <v>20.1</v>
      </c>
      <c r="Y3" s="205">
        <v>20.2</v>
      </c>
      <c r="Z3" s="167">
        <f aca="true" t="shared" si="0" ref="Z3:Z33">AVERAGE(B3:Y3)</f>
        <v>20.620833333333337</v>
      </c>
      <c r="AA3" s="209">
        <v>22.2</v>
      </c>
      <c r="AB3" s="210" t="s">
        <v>342</v>
      </c>
      <c r="AC3" s="1">
        <v>1</v>
      </c>
      <c r="AD3" s="209">
        <v>19.4</v>
      </c>
      <c r="AE3" s="212" t="s">
        <v>362</v>
      </c>
    </row>
    <row r="4" spans="1:31" ht="11.25" customHeight="1">
      <c r="A4" s="168">
        <v>2</v>
      </c>
      <c r="B4" s="205">
        <v>20.4</v>
      </c>
      <c r="C4" s="205">
        <v>20.4</v>
      </c>
      <c r="D4" s="205">
        <v>20.3</v>
      </c>
      <c r="E4" s="205">
        <v>20.2</v>
      </c>
      <c r="F4" s="205">
        <v>20.3</v>
      </c>
      <c r="G4" s="205">
        <v>20.7</v>
      </c>
      <c r="H4" s="205">
        <v>20.7</v>
      </c>
      <c r="I4" s="205">
        <v>20.8</v>
      </c>
      <c r="J4" s="205">
        <v>20.5</v>
      </c>
      <c r="K4" s="205">
        <v>20.6</v>
      </c>
      <c r="L4" s="205">
        <v>20.5</v>
      </c>
      <c r="M4" s="205">
        <v>20.4</v>
      </c>
      <c r="N4" s="205">
        <v>20.4</v>
      </c>
      <c r="O4" s="205">
        <v>20.4</v>
      </c>
      <c r="P4" s="205">
        <v>20.6</v>
      </c>
      <c r="Q4" s="205">
        <v>20.5</v>
      </c>
      <c r="R4" s="205">
        <v>20.7</v>
      </c>
      <c r="S4" s="206">
        <v>20.8</v>
      </c>
      <c r="T4" s="205">
        <v>20.7</v>
      </c>
      <c r="U4" s="205">
        <v>20.8</v>
      </c>
      <c r="V4" s="205">
        <v>20.9</v>
      </c>
      <c r="W4" s="205">
        <v>20.3</v>
      </c>
      <c r="X4" s="205">
        <v>19.8</v>
      </c>
      <c r="Y4" s="205">
        <v>19.8</v>
      </c>
      <c r="Z4" s="167">
        <f t="shared" si="0"/>
        <v>20.479166666666668</v>
      </c>
      <c r="AA4" s="209">
        <v>21</v>
      </c>
      <c r="AB4" s="210" t="s">
        <v>343</v>
      </c>
      <c r="AC4" s="1">
        <v>2</v>
      </c>
      <c r="AD4" s="209">
        <v>19.7</v>
      </c>
      <c r="AE4" s="212" t="s">
        <v>363</v>
      </c>
    </row>
    <row r="5" spans="1:31" ht="11.25" customHeight="1">
      <c r="A5" s="168">
        <v>3</v>
      </c>
      <c r="B5" s="205">
        <v>20</v>
      </c>
      <c r="C5" s="205">
        <v>20.1</v>
      </c>
      <c r="D5" s="205">
        <v>19.9</v>
      </c>
      <c r="E5" s="205">
        <v>19.3</v>
      </c>
      <c r="F5" s="205">
        <v>19.3</v>
      </c>
      <c r="G5" s="205">
        <v>19.2</v>
      </c>
      <c r="H5" s="205">
        <v>19.2</v>
      </c>
      <c r="I5" s="205">
        <v>19.2</v>
      </c>
      <c r="J5" s="205">
        <v>19.7</v>
      </c>
      <c r="K5" s="205">
        <v>20.4</v>
      </c>
      <c r="L5" s="205">
        <v>20.6</v>
      </c>
      <c r="M5" s="205">
        <v>21.2</v>
      </c>
      <c r="N5" s="205">
        <v>20.6</v>
      </c>
      <c r="O5" s="205">
        <v>20</v>
      </c>
      <c r="P5" s="205">
        <v>20.5</v>
      </c>
      <c r="Q5" s="205">
        <v>20.6</v>
      </c>
      <c r="R5" s="205">
        <v>20.3</v>
      </c>
      <c r="S5" s="205">
        <v>20.3</v>
      </c>
      <c r="T5" s="205">
        <v>20.3</v>
      </c>
      <c r="U5" s="205">
        <v>20.1</v>
      </c>
      <c r="V5" s="205">
        <v>20.2</v>
      </c>
      <c r="W5" s="205">
        <v>19.6</v>
      </c>
      <c r="X5" s="205">
        <v>19.4</v>
      </c>
      <c r="Y5" s="205">
        <v>19.2</v>
      </c>
      <c r="Z5" s="167">
        <f t="shared" si="0"/>
        <v>19.96666666666667</v>
      </c>
      <c r="AA5" s="209">
        <v>21.3</v>
      </c>
      <c r="AB5" s="210" t="s">
        <v>141</v>
      </c>
      <c r="AC5" s="1">
        <v>3</v>
      </c>
      <c r="AD5" s="209">
        <v>19</v>
      </c>
      <c r="AE5" s="212" t="s">
        <v>364</v>
      </c>
    </row>
    <row r="6" spans="1:31" ht="11.25" customHeight="1">
      <c r="A6" s="168">
        <v>4</v>
      </c>
      <c r="B6" s="205">
        <v>19.1</v>
      </c>
      <c r="C6" s="205">
        <v>19</v>
      </c>
      <c r="D6" s="205">
        <v>18.8</v>
      </c>
      <c r="E6" s="205">
        <v>18.6</v>
      </c>
      <c r="F6" s="205">
        <v>18.6</v>
      </c>
      <c r="G6" s="205">
        <v>18.8</v>
      </c>
      <c r="H6" s="205">
        <v>18.9</v>
      </c>
      <c r="I6" s="205">
        <v>18.9</v>
      </c>
      <c r="J6" s="205">
        <v>19.4</v>
      </c>
      <c r="K6" s="205">
        <v>20</v>
      </c>
      <c r="L6" s="205">
        <v>19.8</v>
      </c>
      <c r="M6" s="205">
        <v>20.1</v>
      </c>
      <c r="N6" s="205">
        <v>20.2</v>
      </c>
      <c r="O6" s="205">
        <v>20.4</v>
      </c>
      <c r="P6" s="205">
        <v>20.2</v>
      </c>
      <c r="Q6" s="205">
        <v>19.7</v>
      </c>
      <c r="R6" s="205">
        <v>19.3</v>
      </c>
      <c r="S6" s="205">
        <v>19.1</v>
      </c>
      <c r="T6" s="205">
        <v>19.2</v>
      </c>
      <c r="U6" s="205">
        <v>19.1</v>
      </c>
      <c r="V6" s="205">
        <v>19.3</v>
      </c>
      <c r="W6" s="205">
        <v>18.8</v>
      </c>
      <c r="X6" s="205">
        <v>18.9</v>
      </c>
      <c r="Y6" s="205">
        <v>18.9</v>
      </c>
      <c r="Z6" s="167">
        <f t="shared" si="0"/>
        <v>19.29583333333333</v>
      </c>
      <c r="AA6" s="209">
        <v>20.7</v>
      </c>
      <c r="AB6" s="210" t="s">
        <v>344</v>
      </c>
      <c r="AC6" s="1">
        <v>4</v>
      </c>
      <c r="AD6" s="209">
        <v>18.5</v>
      </c>
      <c r="AE6" s="212" t="s">
        <v>203</v>
      </c>
    </row>
    <row r="7" spans="1:31" ht="11.25" customHeight="1">
      <c r="A7" s="168">
        <v>5</v>
      </c>
      <c r="B7" s="205">
        <v>19.1</v>
      </c>
      <c r="C7" s="205">
        <v>19.1</v>
      </c>
      <c r="D7" s="205">
        <v>19.3</v>
      </c>
      <c r="E7" s="205">
        <v>19.6</v>
      </c>
      <c r="F7" s="205">
        <v>19.5</v>
      </c>
      <c r="G7" s="205">
        <v>19.8</v>
      </c>
      <c r="H7" s="205">
        <v>20.6</v>
      </c>
      <c r="I7" s="205">
        <v>21</v>
      </c>
      <c r="J7" s="205">
        <v>21.4</v>
      </c>
      <c r="K7" s="205">
        <v>21</v>
      </c>
      <c r="L7" s="205">
        <v>21.6</v>
      </c>
      <c r="M7" s="205">
        <v>22.5</v>
      </c>
      <c r="N7" s="205">
        <v>22.9</v>
      </c>
      <c r="O7" s="205">
        <v>23.5</v>
      </c>
      <c r="P7" s="205">
        <v>25</v>
      </c>
      <c r="Q7" s="205">
        <v>25.4</v>
      </c>
      <c r="R7" s="205">
        <v>25.8</v>
      </c>
      <c r="S7" s="205">
        <v>25.2</v>
      </c>
      <c r="T7" s="205">
        <v>24.3</v>
      </c>
      <c r="U7" s="205">
        <v>23.6</v>
      </c>
      <c r="V7" s="205">
        <v>23.4</v>
      </c>
      <c r="W7" s="205">
        <v>23.1</v>
      </c>
      <c r="X7" s="205">
        <v>23.1</v>
      </c>
      <c r="Y7" s="205">
        <v>23.1</v>
      </c>
      <c r="Z7" s="167">
        <f t="shared" si="0"/>
        <v>22.204166666666666</v>
      </c>
      <c r="AA7" s="209">
        <v>26.2</v>
      </c>
      <c r="AB7" s="210" t="s">
        <v>345</v>
      </c>
      <c r="AC7" s="1">
        <v>5</v>
      </c>
      <c r="AD7" s="209">
        <v>18.9</v>
      </c>
      <c r="AE7" s="212" t="s">
        <v>365</v>
      </c>
    </row>
    <row r="8" spans="1:31" ht="11.25" customHeight="1">
      <c r="A8" s="168">
        <v>6</v>
      </c>
      <c r="B8" s="205">
        <v>22.6</v>
      </c>
      <c r="C8" s="205">
        <v>22.1</v>
      </c>
      <c r="D8" s="205">
        <v>22</v>
      </c>
      <c r="E8" s="205">
        <v>22.3</v>
      </c>
      <c r="F8" s="205">
        <v>22.4</v>
      </c>
      <c r="G8" s="205">
        <v>23.5</v>
      </c>
      <c r="H8" s="205">
        <v>23.4</v>
      </c>
      <c r="I8" s="205">
        <v>24.1</v>
      </c>
      <c r="J8" s="205">
        <v>25.5</v>
      </c>
      <c r="K8" s="205">
        <v>24</v>
      </c>
      <c r="L8" s="205">
        <v>27.3</v>
      </c>
      <c r="M8" s="205">
        <v>26.8</v>
      </c>
      <c r="N8" s="205">
        <v>27.1</v>
      </c>
      <c r="O8" s="205">
        <v>26.7</v>
      </c>
      <c r="P8" s="205">
        <v>25.9</v>
      </c>
      <c r="Q8" s="205">
        <v>25.4</v>
      </c>
      <c r="R8" s="205">
        <v>25.5</v>
      </c>
      <c r="S8" s="205">
        <v>25.3</v>
      </c>
      <c r="T8" s="205">
        <v>24.8</v>
      </c>
      <c r="U8" s="205">
        <v>24.4</v>
      </c>
      <c r="V8" s="205">
        <v>24</v>
      </c>
      <c r="W8" s="205">
        <v>23.4</v>
      </c>
      <c r="X8" s="205">
        <v>22.8</v>
      </c>
      <c r="Y8" s="205">
        <v>22.1</v>
      </c>
      <c r="Z8" s="167">
        <f t="shared" si="0"/>
        <v>24.308333333333326</v>
      </c>
      <c r="AA8" s="209">
        <v>27.5</v>
      </c>
      <c r="AB8" s="210" t="s">
        <v>208</v>
      </c>
      <c r="AC8" s="1">
        <v>6</v>
      </c>
      <c r="AD8" s="209">
        <v>21.8</v>
      </c>
      <c r="AE8" s="212" t="s">
        <v>366</v>
      </c>
    </row>
    <row r="9" spans="1:31" ht="11.25" customHeight="1">
      <c r="A9" s="168">
        <v>7</v>
      </c>
      <c r="B9" s="205">
        <v>21.6</v>
      </c>
      <c r="C9" s="205">
        <v>21.7</v>
      </c>
      <c r="D9" s="205">
        <v>21.9</v>
      </c>
      <c r="E9" s="205">
        <v>22.1</v>
      </c>
      <c r="F9" s="205">
        <v>21.6</v>
      </c>
      <c r="G9" s="205">
        <v>22.2</v>
      </c>
      <c r="H9" s="205">
        <v>22.5</v>
      </c>
      <c r="I9" s="205">
        <v>22.7</v>
      </c>
      <c r="J9" s="205">
        <v>22.6</v>
      </c>
      <c r="K9" s="205">
        <v>22.4</v>
      </c>
      <c r="L9" s="205">
        <v>25</v>
      </c>
      <c r="M9" s="205">
        <v>26.8</v>
      </c>
      <c r="N9" s="205">
        <v>25.9</v>
      </c>
      <c r="O9" s="205">
        <v>24.6</v>
      </c>
      <c r="P9" s="205">
        <v>24.9</v>
      </c>
      <c r="Q9" s="205">
        <v>24.1</v>
      </c>
      <c r="R9" s="205">
        <v>23.6</v>
      </c>
      <c r="S9" s="205">
        <v>23</v>
      </c>
      <c r="T9" s="205">
        <v>22.9</v>
      </c>
      <c r="U9" s="205">
        <v>22.7</v>
      </c>
      <c r="V9" s="205">
        <v>22.6</v>
      </c>
      <c r="W9" s="205">
        <v>22.5</v>
      </c>
      <c r="X9" s="205">
        <v>22.8</v>
      </c>
      <c r="Y9" s="205">
        <v>22.7</v>
      </c>
      <c r="Z9" s="167">
        <f t="shared" si="0"/>
        <v>23.141666666666666</v>
      </c>
      <c r="AA9" s="209">
        <v>26.9</v>
      </c>
      <c r="AB9" s="210" t="s">
        <v>346</v>
      </c>
      <c r="AC9" s="1">
        <v>7</v>
      </c>
      <c r="AD9" s="209">
        <v>21.4</v>
      </c>
      <c r="AE9" s="212" t="s">
        <v>292</v>
      </c>
    </row>
    <row r="10" spans="1:31" ht="11.25" customHeight="1">
      <c r="A10" s="168">
        <v>8</v>
      </c>
      <c r="B10" s="205">
        <v>22.5</v>
      </c>
      <c r="C10" s="205">
        <v>22.2</v>
      </c>
      <c r="D10" s="205">
        <v>22.4</v>
      </c>
      <c r="E10" s="205">
        <v>21.6</v>
      </c>
      <c r="F10" s="205">
        <v>21.5</v>
      </c>
      <c r="G10" s="205">
        <v>21.6</v>
      </c>
      <c r="H10" s="205">
        <v>21.6</v>
      </c>
      <c r="I10" s="205">
        <v>21.3</v>
      </c>
      <c r="J10" s="205">
        <v>21.6</v>
      </c>
      <c r="K10" s="205">
        <v>21.9</v>
      </c>
      <c r="L10" s="205">
        <v>22</v>
      </c>
      <c r="M10" s="205">
        <v>22.3</v>
      </c>
      <c r="N10" s="205">
        <v>22.3</v>
      </c>
      <c r="O10" s="205">
        <v>22</v>
      </c>
      <c r="P10" s="205">
        <v>22.5</v>
      </c>
      <c r="Q10" s="205">
        <v>21.5</v>
      </c>
      <c r="R10" s="205">
        <v>21.9</v>
      </c>
      <c r="S10" s="205">
        <v>21.9</v>
      </c>
      <c r="T10" s="205">
        <v>21.7</v>
      </c>
      <c r="U10" s="205">
        <v>21.5</v>
      </c>
      <c r="V10" s="205">
        <v>21.3</v>
      </c>
      <c r="W10" s="205">
        <v>21.4</v>
      </c>
      <c r="X10" s="205">
        <v>21.6</v>
      </c>
      <c r="Y10" s="205">
        <v>21.6</v>
      </c>
      <c r="Z10" s="167">
        <f t="shared" si="0"/>
        <v>21.82083333333333</v>
      </c>
      <c r="AA10" s="209">
        <v>23</v>
      </c>
      <c r="AB10" s="210" t="s">
        <v>276</v>
      </c>
      <c r="AC10" s="1">
        <v>8</v>
      </c>
      <c r="AD10" s="209">
        <v>21.2</v>
      </c>
      <c r="AE10" s="212" t="s">
        <v>367</v>
      </c>
    </row>
    <row r="11" spans="1:31" ht="11.25" customHeight="1">
      <c r="A11" s="168">
        <v>9</v>
      </c>
      <c r="B11" s="205">
        <v>21.6</v>
      </c>
      <c r="C11" s="205">
        <v>21.5</v>
      </c>
      <c r="D11" s="205">
        <v>21.6</v>
      </c>
      <c r="E11" s="205">
        <v>21.5</v>
      </c>
      <c r="F11" s="205">
        <v>21.5</v>
      </c>
      <c r="G11" s="205">
        <v>21.8</v>
      </c>
      <c r="H11" s="205">
        <v>22.2</v>
      </c>
      <c r="I11" s="205">
        <v>22.3</v>
      </c>
      <c r="J11" s="205">
        <v>23.2</v>
      </c>
      <c r="K11" s="205">
        <v>23.7</v>
      </c>
      <c r="L11" s="205">
        <v>23.8</v>
      </c>
      <c r="M11" s="205">
        <v>23.5</v>
      </c>
      <c r="N11" s="205">
        <v>23.1</v>
      </c>
      <c r="O11" s="205">
        <v>23.3</v>
      </c>
      <c r="P11" s="205">
        <v>23.3</v>
      </c>
      <c r="Q11" s="205">
        <v>23.3</v>
      </c>
      <c r="R11" s="205">
        <v>23.1</v>
      </c>
      <c r="S11" s="205">
        <v>23</v>
      </c>
      <c r="T11" s="205">
        <v>22.9</v>
      </c>
      <c r="U11" s="205">
        <v>22.9</v>
      </c>
      <c r="V11" s="205">
        <v>23.1</v>
      </c>
      <c r="W11" s="205">
        <v>23.2</v>
      </c>
      <c r="X11" s="205">
        <v>23.2</v>
      </c>
      <c r="Y11" s="205">
        <v>23.1</v>
      </c>
      <c r="Z11" s="167">
        <f t="shared" si="0"/>
        <v>22.7375</v>
      </c>
      <c r="AA11" s="209">
        <v>24.3</v>
      </c>
      <c r="AB11" s="210" t="s">
        <v>347</v>
      </c>
      <c r="AC11" s="1">
        <v>9</v>
      </c>
      <c r="AD11" s="209">
        <v>21.5</v>
      </c>
      <c r="AE11" s="212" t="s">
        <v>165</v>
      </c>
    </row>
    <row r="12" spans="1:31" ht="11.25" customHeight="1">
      <c r="A12" s="176">
        <v>10</v>
      </c>
      <c r="B12" s="207">
        <v>23</v>
      </c>
      <c r="C12" s="207">
        <v>23</v>
      </c>
      <c r="D12" s="207">
        <v>23</v>
      </c>
      <c r="E12" s="207">
        <v>22.8</v>
      </c>
      <c r="F12" s="207">
        <v>22.7</v>
      </c>
      <c r="G12" s="207">
        <v>23.1</v>
      </c>
      <c r="H12" s="207">
        <v>25.8</v>
      </c>
      <c r="I12" s="207">
        <v>27.3</v>
      </c>
      <c r="J12" s="207">
        <v>23.8</v>
      </c>
      <c r="K12" s="207">
        <v>23.7</v>
      </c>
      <c r="L12" s="207">
        <v>24</v>
      </c>
      <c r="M12" s="207">
        <v>24.1</v>
      </c>
      <c r="N12" s="207">
        <v>23.9</v>
      </c>
      <c r="O12" s="207">
        <v>23</v>
      </c>
      <c r="P12" s="207">
        <v>23.3</v>
      </c>
      <c r="Q12" s="207">
        <v>22.5</v>
      </c>
      <c r="R12" s="207">
        <v>22.4</v>
      </c>
      <c r="S12" s="207">
        <v>21.7</v>
      </c>
      <c r="T12" s="207">
        <v>21.4</v>
      </c>
      <c r="U12" s="207">
        <v>21.3</v>
      </c>
      <c r="V12" s="207">
        <v>21.3</v>
      </c>
      <c r="W12" s="207">
        <v>21.5</v>
      </c>
      <c r="X12" s="207">
        <v>20.9</v>
      </c>
      <c r="Y12" s="207">
        <v>20.9</v>
      </c>
      <c r="Z12" s="177">
        <f t="shared" si="0"/>
        <v>22.933333333333334</v>
      </c>
      <c r="AA12" s="208">
        <v>27.7</v>
      </c>
      <c r="AB12" s="211" t="s">
        <v>348</v>
      </c>
      <c r="AC12" s="164">
        <v>10</v>
      </c>
      <c r="AD12" s="208">
        <v>20.8</v>
      </c>
      <c r="AE12" s="213" t="s">
        <v>279</v>
      </c>
    </row>
    <row r="13" spans="1:31" ht="11.25" customHeight="1">
      <c r="A13" s="168">
        <v>11</v>
      </c>
      <c r="B13" s="205">
        <v>21.2</v>
      </c>
      <c r="C13" s="205">
        <v>21.3</v>
      </c>
      <c r="D13" s="205">
        <v>21.3</v>
      </c>
      <c r="E13" s="205">
        <v>21.4</v>
      </c>
      <c r="F13" s="205">
        <v>21.9</v>
      </c>
      <c r="G13" s="205">
        <v>21.9</v>
      </c>
      <c r="H13" s="205">
        <v>22.3</v>
      </c>
      <c r="I13" s="205">
        <v>24.3</v>
      </c>
      <c r="J13" s="205">
        <v>25.4</v>
      </c>
      <c r="K13" s="205">
        <v>26.1</v>
      </c>
      <c r="L13" s="205">
        <v>26</v>
      </c>
      <c r="M13" s="205">
        <v>26.6</v>
      </c>
      <c r="N13" s="205">
        <v>25.7</v>
      </c>
      <c r="O13" s="205">
        <v>24.3</v>
      </c>
      <c r="P13" s="205">
        <v>22.7</v>
      </c>
      <c r="Q13" s="205">
        <v>22.2</v>
      </c>
      <c r="R13" s="205">
        <v>22.3</v>
      </c>
      <c r="S13" s="205">
        <v>22.3</v>
      </c>
      <c r="T13" s="205">
        <v>22.2</v>
      </c>
      <c r="U13" s="205">
        <v>21.2</v>
      </c>
      <c r="V13" s="205">
        <v>21</v>
      </c>
      <c r="W13" s="205">
        <v>20.6</v>
      </c>
      <c r="X13" s="205">
        <v>21</v>
      </c>
      <c r="Y13" s="205">
        <v>20.9</v>
      </c>
      <c r="Z13" s="167">
        <f t="shared" si="0"/>
        <v>22.754166666666666</v>
      </c>
      <c r="AA13" s="209">
        <v>27.6</v>
      </c>
      <c r="AB13" s="210" t="s">
        <v>349</v>
      </c>
      <c r="AC13" s="1">
        <v>11</v>
      </c>
      <c r="AD13" s="209">
        <v>20.6</v>
      </c>
      <c r="AE13" s="212" t="s">
        <v>368</v>
      </c>
    </row>
    <row r="14" spans="1:31" ht="11.25" customHeight="1">
      <c r="A14" s="168">
        <v>12</v>
      </c>
      <c r="B14" s="205">
        <v>20.9</v>
      </c>
      <c r="C14" s="205">
        <v>20.8</v>
      </c>
      <c r="D14" s="205">
        <v>21.7</v>
      </c>
      <c r="E14" s="205">
        <v>20.6</v>
      </c>
      <c r="F14" s="205">
        <v>20.8</v>
      </c>
      <c r="G14" s="205">
        <v>22.4</v>
      </c>
      <c r="H14" s="205">
        <v>26.8</v>
      </c>
      <c r="I14" s="205">
        <v>27.9</v>
      </c>
      <c r="J14" s="205">
        <v>27.8</v>
      </c>
      <c r="K14" s="205">
        <v>27.6</v>
      </c>
      <c r="L14" s="205">
        <v>27.6</v>
      </c>
      <c r="M14" s="205">
        <v>28.4</v>
      </c>
      <c r="N14" s="205">
        <v>27.7</v>
      </c>
      <c r="O14" s="205">
        <v>27.2</v>
      </c>
      <c r="P14" s="205">
        <v>25.5</v>
      </c>
      <c r="Q14" s="205">
        <v>24.6</v>
      </c>
      <c r="R14" s="205">
        <v>24.2</v>
      </c>
      <c r="S14" s="205">
        <v>23.3</v>
      </c>
      <c r="T14" s="205">
        <v>23</v>
      </c>
      <c r="U14" s="205">
        <v>22.7</v>
      </c>
      <c r="V14" s="205">
        <v>22.4</v>
      </c>
      <c r="W14" s="205">
        <v>21.9</v>
      </c>
      <c r="X14" s="205">
        <v>21.7</v>
      </c>
      <c r="Y14" s="205">
        <v>21.7</v>
      </c>
      <c r="Z14" s="167">
        <f t="shared" si="0"/>
        <v>24.133333333333336</v>
      </c>
      <c r="AA14" s="209">
        <v>29.7</v>
      </c>
      <c r="AB14" s="210" t="s">
        <v>350</v>
      </c>
      <c r="AC14" s="1">
        <v>12</v>
      </c>
      <c r="AD14" s="209">
        <v>20.4</v>
      </c>
      <c r="AE14" s="212" t="s">
        <v>369</v>
      </c>
    </row>
    <row r="15" spans="1:31" ht="11.25" customHeight="1">
      <c r="A15" s="168">
        <v>13</v>
      </c>
      <c r="B15" s="205">
        <v>21.9</v>
      </c>
      <c r="C15" s="205">
        <v>21.9</v>
      </c>
      <c r="D15" s="205">
        <v>21.9</v>
      </c>
      <c r="E15" s="205">
        <v>22.1</v>
      </c>
      <c r="F15" s="205">
        <v>22.7</v>
      </c>
      <c r="G15" s="205">
        <v>23.1</v>
      </c>
      <c r="H15" s="205">
        <v>24.4</v>
      </c>
      <c r="I15" s="205">
        <v>23.4</v>
      </c>
      <c r="J15" s="205">
        <v>24.7</v>
      </c>
      <c r="K15" s="205">
        <v>25.8</v>
      </c>
      <c r="L15" s="205">
        <v>26.1</v>
      </c>
      <c r="M15" s="205">
        <v>22.5</v>
      </c>
      <c r="N15" s="205">
        <v>24.5</v>
      </c>
      <c r="O15" s="205">
        <v>26.1</v>
      </c>
      <c r="P15" s="205">
        <v>24.5</v>
      </c>
      <c r="Q15" s="205">
        <v>24</v>
      </c>
      <c r="R15" s="205">
        <v>23.4</v>
      </c>
      <c r="S15" s="205">
        <v>23.6</v>
      </c>
      <c r="T15" s="205">
        <v>22.3</v>
      </c>
      <c r="U15" s="205">
        <v>22.1</v>
      </c>
      <c r="V15" s="205">
        <v>22.1</v>
      </c>
      <c r="W15" s="205">
        <v>22.1</v>
      </c>
      <c r="X15" s="205">
        <v>22.2</v>
      </c>
      <c r="Y15" s="205">
        <v>22.6</v>
      </c>
      <c r="Z15" s="167">
        <f t="shared" si="0"/>
        <v>23.33333333333334</v>
      </c>
      <c r="AA15" s="209">
        <v>26.6</v>
      </c>
      <c r="AB15" s="210" t="s">
        <v>351</v>
      </c>
      <c r="AC15" s="1">
        <v>13</v>
      </c>
      <c r="AD15" s="209">
        <v>21.6</v>
      </c>
      <c r="AE15" s="212" t="s">
        <v>370</v>
      </c>
    </row>
    <row r="16" spans="1:31" ht="11.25" customHeight="1">
      <c r="A16" s="168">
        <v>14</v>
      </c>
      <c r="B16" s="205">
        <v>22.2</v>
      </c>
      <c r="C16" s="205">
        <v>21.5</v>
      </c>
      <c r="D16" s="205">
        <v>21.7</v>
      </c>
      <c r="E16" s="205">
        <v>21.8</v>
      </c>
      <c r="F16" s="205">
        <v>22</v>
      </c>
      <c r="G16" s="205">
        <v>23.5</v>
      </c>
      <c r="H16" s="205">
        <v>25</v>
      </c>
      <c r="I16" s="205">
        <v>25.8</v>
      </c>
      <c r="J16" s="205">
        <v>24.9</v>
      </c>
      <c r="K16" s="205">
        <v>24.9</v>
      </c>
      <c r="L16" s="205">
        <v>25.4</v>
      </c>
      <c r="M16" s="205">
        <v>25.8</v>
      </c>
      <c r="N16" s="205">
        <v>26</v>
      </c>
      <c r="O16" s="205">
        <v>24.7</v>
      </c>
      <c r="P16" s="205">
        <v>25.3</v>
      </c>
      <c r="Q16" s="205">
        <v>24.4</v>
      </c>
      <c r="R16" s="205">
        <v>23.1</v>
      </c>
      <c r="S16" s="205">
        <v>22.5</v>
      </c>
      <c r="T16" s="205">
        <v>22.2</v>
      </c>
      <c r="U16" s="205">
        <v>21.9</v>
      </c>
      <c r="V16" s="205">
        <v>22.2</v>
      </c>
      <c r="W16" s="205">
        <v>22.2</v>
      </c>
      <c r="X16" s="205">
        <v>22</v>
      </c>
      <c r="Y16" s="205">
        <v>22.1</v>
      </c>
      <c r="Z16" s="167">
        <f t="shared" si="0"/>
        <v>23.462500000000002</v>
      </c>
      <c r="AA16" s="209">
        <v>26.6</v>
      </c>
      <c r="AB16" s="210" t="s">
        <v>89</v>
      </c>
      <c r="AC16" s="1">
        <v>14</v>
      </c>
      <c r="AD16" s="209">
        <v>21.3</v>
      </c>
      <c r="AE16" s="212" t="s">
        <v>371</v>
      </c>
    </row>
    <row r="17" spans="1:31" ht="11.25" customHeight="1">
      <c r="A17" s="168">
        <v>15</v>
      </c>
      <c r="B17" s="205">
        <v>22</v>
      </c>
      <c r="C17" s="205">
        <v>21.8</v>
      </c>
      <c r="D17" s="205">
        <v>21.7</v>
      </c>
      <c r="E17" s="205">
        <v>21.5</v>
      </c>
      <c r="F17" s="205">
        <v>21.8</v>
      </c>
      <c r="G17" s="205">
        <v>22</v>
      </c>
      <c r="H17" s="205">
        <v>21.1</v>
      </c>
      <c r="I17" s="205">
        <v>22</v>
      </c>
      <c r="J17" s="205">
        <v>22.9</v>
      </c>
      <c r="K17" s="205">
        <v>24.5</v>
      </c>
      <c r="L17" s="205">
        <v>24</v>
      </c>
      <c r="M17" s="205">
        <v>24.6</v>
      </c>
      <c r="N17" s="205">
        <v>24.8</v>
      </c>
      <c r="O17" s="205">
        <v>24.8</v>
      </c>
      <c r="P17" s="205">
        <v>24.5</v>
      </c>
      <c r="Q17" s="205">
        <v>24.7</v>
      </c>
      <c r="R17" s="205">
        <v>24.5</v>
      </c>
      <c r="S17" s="205">
        <v>24.5</v>
      </c>
      <c r="T17" s="205">
        <v>24.8</v>
      </c>
      <c r="U17" s="205">
        <v>24.6</v>
      </c>
      <c r="V17" s="205">
        <v>24.5</v>
      </c>
      <c r="W17" s="205">
        <v>24.3</v>
      </c>
      <c r="X17" s="205">
        <v>23.8</v>
      </c>
      <c r="Y17" s="205">
        <v>23.2</v>
      </c>
      <c r="Z17" s="167">
        <f t="shared" si="0"/>
        <v>23.45416666666667</v>
      </c>
      <c r="AA17" s="209">
        <v>25.8</v>
      </c>
      <c r="AB17" s="210" t="s">
        <v>352</v>
      </c>
      <c r="AC17" s="1">
        <v>15</v>
      </c>
      <c r="AD17" s="209">
        <v>21.1</v>
      </c>
      <c r="AE17" s="212" t="s">
        <v>372</v>
      </c>
    </row>
    <row r="18" spans="1:31" ht="11.25" customHeight="1">
      <c r="A18" s="168">
        <v>16</v>
      </c>
      <c r="B18" s="205">
        <v>22.9</v>
      </c>
      <c r="C18" s="205">
        <v>22.7</v>
      </c>
      <c r="D18" s="205">
        <v>22.7</v>
      </c>
      <c r="E18" s="205">
        <v>22.4</v>
      </c>
      <c r="F18" s="205">
        <v>22.6</v>
      </c>
      <c r="G18" s="205">
        <v>23.3</v>
      </c>
      <c r="H18" s="205">
        <v>24.5</v>
      </c>
      <c r="I18" s="205">
        <v>25.6</v>
      </c>
      <c r="J18" s="205">
        <v>28.1</v>
      </c>
      <c r="K18" s="205">
        <v>26.8</v>
      </c>
      <c r="L18" s="205">
        <v>28</v>
      </c>
      <c r="M18" s="205">
        <v>27.8</v>
      </c>
      <c r="N18" s="205">
        <v>27.4</v>
      </c>
      <c r="O18" s="205">
        <v>27.7</v>
      </c>
      <c r="P18" s="205">
        <v>28</v>
      </c>
      <c r="Q18" s="205">
        <v>27.4</v>
      </c>
      <c r="R18" s="205">
        <v>27.1</v>
      </c>
      <c r="S18" s="205">
        <v>26.9</v>
      </c>
      <c r="T18" s="205">
        <v>26</v>
      </c>
      <c r="U18" s="205">
        <v>24.9</v>
      </c>
      <c r="V18" s="205">
        <v>24.5</v>
      </c>
      <c r="W18" s="205">
        <v>23.6</v>
      </c>
      <c r="X18" s="205">
        <v>24.1</v>
      </c>
      <c r="Y18" s="205">
        <v>23.9</v>
      </c>
      <c r="Z18" s="167">
        <f t="shared" si="0"/>
        <v>25.370833333333334</v>
      </c>
      <c r="AA18" s="209">
        <v>28.6</v>
      </c>
      <c r="AB18" s="210" t="s">
        <v>353</v>
      </c>
      <c r="AC18" s="1">
        <v>16</v>
      </c>
      <c r="AD18" s="209">
        <v>22.3</v>
      </c>
      <c r="AE18" s="212" t="s">
        <v>329</v>
      </c>
    </row>
    <row r="19" spans="1:31" ht="11.25" customHeight="1">
      <c r="A19" s="168">
        <v>17</v>
      </c>
      <c r="B19" s="205">
        <v>24</v>
      </c>
      <c r="C19" s="205">
        <v>23.8</v>
      </c>
      <c r="D19" s="205">
        <v>23.7</v>
      </c>
      <c r="E19" s="205">
        <v>23.6</v>
      </c>
      <c r="F19" s="205">
        <v>23.5</v>
      </c>
      <c r="G19" s="205">
        <v>24.9</v>
      </c>
      <c r="H19" s="205">
        <v>26.8</v>
      </c>
      <c r="I19" s="205">
        <v>28.3</v>
      </c>
      <c r="J19" s="205">
        <v>29.4</v>
      </c>
      <c r="K19" s="205">
        <v>29.4</v>
      </c>
      <c r="L19" s="205">
        <v>28.5</v>
      </c>
      <c r="M19" s="205">
        <v>27.5</v>
      </c>
      <c r="N19" s="205">
        <v>28.1</v>
      </c>
      <c r="O19" s="205">
        <v>28.3</v>
      </c>
      <c r="P19" s="205">
        <v>27.9</v>
      </c>
      <c r="Q19" s="205">
        <v>28.3</v>
      </c>
      <c r="R19" s="205">
        <v>27.9</v>
      </c>
      <c r="S19" s="205">
        <v>26.8</v>
      </c>
      <c r="T19" s="205">
        <v>25.8</v>
      </c>
      <c r="U19" s="205">
        <v>25.3</v>
      </c>
      <c r="V19" s="205">
        <v>25.2</v>
      </c>
      <c r="W19" s="205">
        <v>24.8</v>
      </c>
      <c r="X19" s="205">
        <v>24.5</v>
      </c>
      <c r="Y19" s="205">
        <v>24.4</v>
      </c>
      <c r="Z19" s="167">
        <f t="shared" si="0"/>
        <v>26.27916666666667</v>
      </c>
      <c r="AA19" s="209">
        <v>30</v>
      </c>
      <c r="AB19" s="210" t="s">
        <v>354</v>
      </c>
      <c r="AC19" s="1">
        <v>17</v>
      </c>
      <c r="AD19" s="209">
        <v>23.3</v>
      </c>
      <c r="AE19" s="212" t="s">
        <v>373</v>
      </c>
    </row>
    <row r="20" spans="1:31" ht="11.25" customHeight="1">
      <c r="A20" s="168">
        <v>18</v>
      </c>
      <c r="B20" s="205">
        <v>24.2</v>
      </c>
      <c r="C20" s="205">
        <v>23.9</v>
      </c>
      <c r="D20" s="205">
        <v>23.8</v>
      </c>
      <c r="E20" s="205">
        <v>22.6</v>
      </c>
      <c r="F20" s="205">
        <v>23.5</v>
      </c>
      <c r="G20" s="205">
        <v>25.2</v>
      </c>
      <c r="H20" s="205">
        <v>27.7</v>
      </c>
      <c r="I20" s="205">
        <v>28.6</v>
      </c>
      <c r="J20" s="205">
        <v>28.2</v>
      </c>
      <c r="K20" s="205">
        <v>29.5</v>
      </c>
      <c r="L20" s="205">
        <v>30.8</v>
      </c>
      <c r="M20" s="205">
        <v>31</v>
      </c>
      <c r="N20" s="205">
        <v>28.6</v>
      </c>
      <c r="O20" s="205">
        <v>28.9</v>
      </c>
      <c r="P20" s="205">
        <v>29.6</v>
      </c>
      <c r="Q20" s="205">
        <v>29.5</v>
      </c>
      <c r="R20" s="205">
        <v>29.8</v>
      </c>
      <c r="S20" s="205">
        <v>28.6</v>
      </c>
      <c r="T20" s="205">
        <v>27.7</v>
      </c>
      <c r="U20" s="205">
        <v>26.7</v>
      </c>
      <c r="V20" s="205">
        <v>26.4</v>
      </c>
      <c r="W20" s="205">
        <v>27.5</v>
      </c>
      <c r="X20" s="205">
        <v>27</v>
      </c>
      <c r="Y20" s="205">
        <v>26.4</v>
      </c>
      <c r="Z20" s="167">
        <f t="shared" si="0"/>
        <v>27.320833333333336</v>
      </c>
      <c r="AA20" s="209">
        <v>32</v>
      </c>
      <c r="AB20" s="210" t="s">
        <v>73</v>
      </c>
      <c r="AC20" s="1">
        <v>18</v>
      </c>
      <c r="AD20" s="209">
        <v>22.5</v>
      </c>
      <c r="AE20" s="212" t="s">
        <v>369</v>
      </c>
    </row>
    <row r="21" spans="1:31" ht="11.25" customHeight="1">
      <c r="A21" s="168">
        <v>19</v>
      </c>
      <c r="B21" s="205">
        <v>26</v>
      </c>
      <c r="C21" s="205">
        <v>24.8</v>
      </c>
      <c r="D21" s="205">
        <v>24.3</v>
      </c>
      <c r="E21" s="205">
        <v>24</v>
      </c>
      <c r="F21" s="205">
        <v>24.1</v>
      </c>
      <c r="G21" s="205">
        <v>26.8</v>
      </c>
      <c r="H21" s="205">
        <v>27.3</v>
      </c>
      <c r="I21" s="205">
        <v>26.8</v>
      </c>
      <c r="J21" s="205">
        <v>28.1</v>
      </c>
      <c r="K21" s="205">
        <v>29.1</v>
      </c>
      <c r="L21" s="205">
        <v>30.2</v>
      </c>
      <c r="M21" s="205">
        <v>29.5</v>
      </c>
      <c r="N21" s="205">
        <v>29.3</v>
      </c>
      <c r="O21" s="205">
        <v>28.9</v>
      </c>
      <c r="P21" s="205">
        <v>28.6</v>
      </c>
      <c r="Q21" s="205">
        <v>28.2</v>
      </c>
      <c r="R21" s="205">
        <v>28.9</v>
      </c>
      <c r="S21" s="205">
        <v>27.8</v>
      </c>
      <c r="T21" s="205">
        <v>26.8</v>
      </c>
      <c r="U21" s="205">
        <v>25.8</v>
      </c>
      <c r="V21" s="205">
        <v>25.5</v>
      </c>
      <c r="W21" s="205">
        <v>25.3</v>
      </c>
      <c r="X21" s="205">
        <v>24.8</v>
      </c>
      <c r="Y21" s="205">
        <v>24.6</v>
      </c>
      <c r="Z21" s="167">
        <f t="shared" si="0"/>
        <v>26.89583333333333</v>
      </c>
      <c r="AA21" s="209">
        <v>30.9</v>
      </c>
      <c r="AB21" s="210" t="s">
        <v>175</v>
      </c>
      <c r="AC21" s="1">
        <v>19</v>
      </c>
      <c r="AD21" s="209">
        <v>23.9</v>
      </c>
      <c r="AE21" s="212" t="s">
        <v>157</v>
      </c>
    </row>
    <row r="22" spans="1:31" ht="11.25" customHeight="1">
      <c r="A22" s="176">
        <v>20</v>
      </c>
      <c r="B22" s="207">
        <v>24.2</v>
      </c>
      <c r="C22" s="207">
        <v>23.9</v>
      </c>
      <c r="D22" s="207">
        <v>23.5</v>
      </c>
      <c r="E22" s="207">
        <v>23.5</v>
      </c>
      <c r="F22" s="207">
        <v>23.7</v>
      </c>
      <c r="G22" s="207">
        <v>25.9</v>
      </c>
      <c r="H22" s="207">
        <v>27.4</v>
      </c>
      <c r="I22" s="207">
        <v>29.1</v>
      </c>
      <c r="J22" s="207">
        <v>28.8</v>
      </c>
      <c r="K22" s="207">
        <v>29</v>
      </c>
      <c r="L22" s="207">
        <v>29.1</v>
      </c>
      <c r="M22" s="207">
        <v>28.9</v>
      </c>
      <c r="N22" s="207">
        <v>28.6</v>
      </c>
      <c r="O22" s="207">
        <v>28.7</v>
      </c>
      <c r="P22" s="207">
        <v>28.3</v>
      </c>
      <c r="Q22" s="207">
        <v>26.9</v>
      </c>
      <c r="R22" s="207">
        <v>26.7</v>
      </c>
      <c r="S22" s="207">
        <v>26.3</v>
      </c>
      <c r="T22" s="207">
        <v>26</v>
      </c>
      <c r="U22" s="207">
        <v>25.6</v>
      </c>
      <c r="V22" s="207">
        <v>24.7</v>
      </c>
      <c r="W22" s="207">
        <v>24.4</v>
      </c>
      <c r="X22" s="207">
        <v>24.7</v>
      </c>
      <c r="Y22" s="207">
        <v>24.4</v>
      </c>
      <c r="Z22" s="177">
        <f t="shared" si="0"/>
        <v>26.345833333333335</v>
      </c>
      <c r="AA22" s="208">
        <v>29.9</v>
      </c>
      <c r="AB22" s="211" t="s">
        <v>92</v>
      </c>
      <c r="AC22" s="164">
        <v>20</v>
      </c>
      <c r="AD22" s="208">
        <v>23.4</v>
      </c>
      <c r="AE22" s="213" t="s">
        <v>374</v>
      </c>
    </row>
    <row r="23" spans="1:31" ht="11.25" customHeight="1">
      <c r="A23" s="168">
        <v>21</v>
      </c>
      <c r="B23" s="205">
        <v>23.3</v>
      </c>
      <c r="C23" s="205">
        <v>23.2</v>
      </c>
      <c r="D23" s="205">
        <v>23.2</v>
      </c>
      <c r="E23" s="205">
        <v>23.1</v>
      </c>
      <c r="F23" s="205">
        <v>23</v>
      </c>
      <c r="G23" s="205">
        <v>23.8</v>
      </c>
      <c r="H23" s="205">
        <v>26.9</v>
      </c>
      <c r="I23" s="205">
        <v>27.1</v>
      </c>
      <c r="J23" s="205">
        <v>29</v>
      </c>
      <c r="K23" s="205">
        <v>29.4</v>
      </c>
      <c r="L23" s="205">
        <v>29</v>
      </c>
      <c r="M23" s="205">
        <v>28.6</v>
      </c>
      <c r="N23" s="205">
        <v>29</v>
      </c>
      <c r="O23" s="205">
        <v>27.6</v>
      </c>
      <c r="P23" s="205">
        <v>26.6</v>
      </c>
      <c r="Q23" s="205">
        <v>27</v>
      </c>
      <c r="R23" s="205">
        <v>27.8</v>
      </c>
      <c r="S23" s="205">
        <v>26.7</v>
      </c>
      <c r="T23" s="205">
        <v>25.9</v>
      </c>
      <c r="U23" s="205">
        <v>25</v>
      </c>
      <c r="V23" s="205">
        <v>24.4</v>
      </c>
      <c r="W23" s="205">
        <v>24.5</v>
      </c>
      <c r="X23" s="205">
        <v>23.5</v>
      </c>
      <c r="Y23" s="205">
        <v>23.6</v>
      </c>
      <c r="Z23" s="167">
        <f t="shared" si="0"/>
        <v>25.883333333333336</v>
      </c>
      <c r="AA23" s="209">
        <v>30.3</v>
      </c>
      <c r="AB23" s="210" t="s">
        <v>355</v>
      </c>
      <c r="AC23" s="1">
        <v>21</v>
      </c>
      <c r="AD23" s="209">
        <v>22.8</v>
      </c>
      <c r="AE23" s="212" t="s">
        <v>375</v>
      </c>
    </row>
    <row r="24" spans="1:31" ht="11.25" customHeight="1">
      <c r="A24" s="168">
        <v>22</v>
      </c>
      <c r="B24" s="205">
        <v>23.1</v>
      </c>
      <c r="C24" s="205">
        <v>22.8</v>
      </c>
      <c r="D24" s="205">
        <v>22.6</v>
      </c>
      <c r="E24" s="205">
        <v>22.6</v>
      </c>
      <c r="F24" s="205">
        <v>22.6</v>
      </c>
      <c r="G24" s="205">
        <v>25.4</v>
      </c>
      <c r="H24" s="205">
        <v>25.8</v>
      </c>
      <c r="I24" s="205">
        <v>26.9</v>
      </c>
      <c r="J24" s="205">
        <v>26.7</v>
      </c>
      <c r="K24" s="205">
        <v>27.3</v>
      </c>
      <c r="L24" s="205">
        <v>27.6</v>
      </c>
      <c r="M24" s="205">
        <v>27.8</v>
      </c>
      <c r="N24" s="205">
        <v>28.8</v>
      </c>
      <c r="O24" s="205">
        <v>28.3</v>
      </c>
      <c r="P24" s="205">
        <v>27.4</v>
      </c>
      <c r="Q24" s="205">
        <v>27.3</v>
      </c>
      <c r="R24" s="205">
        <v>26.8</v>
      </c>
      <c r="S24" s="205">
        <v>26.1</v>
      </c>
      <c r="T24" s="205">
        <v>26</v>
      </c>
      <c r="U24" s="205">
        <v>25.8</v>
      </c>
      <c r="V24" s="205">
        <v>25.5</v>
      </c>
      <c r="W24" s="205">
        <v>25.1</v>
      </c>
      <c r="X24" s="205">
        <v>24.8</v>
      </c>
      <c r="Y24" s="205">
        <v>24.7</v>
      </c>
      <c r="Z24" s="167">
        <f t="shared" si="0"/>
        <v>25.74166666666667</v>
      </c>
      <c r="AA24" s="209">
        <v>29</v>
      </c>
      <c r="AB24" s="210" t="s">
        <v>82</v>
      </c>
      <c r="AC24" s="1">
        <v>22</v>
      </c>
      <c r="AD24" s="209">
        <v>22.5</v>
      </c>
      <c r="AE24" s="212" t="s">
        <v>376</v>
      </c>
    </row>
    <row r="25" spans="1:31" ht="11.25" customHeight="1">
      <c r="A25" s="168">
        <v>23</v>
      </c>
      <c r="B25" s="205">
        <v>24.7</v>
      </c>
      <c r="C25" s="205">
        <v>24.4</v>
      </c>
      <c r="D25" s="205">
        <v>24.2</v>
      </c>
      <c r="E25" s="205">
        <v>24.6</v>
      </c>
      <c r="F25" s="205">
        <v>23.9</v>
      </c>
      <c r="G25" s="205">
        <v>24.8</v>
      </c>
      <c r="H25" s="205">
        <v>25.6</v>
      </c>
      <c r="I25" s="205">
        <v>27.9</v>
      </c>
      <c r="J25" s="205">
        <v>26.8</v>
      </c>
      <c r="K25" s="205">
        <v>28.3</v>
      </c>
      <c r="L25" s="205">
        <v>28.5</v>
      </c>
      <c r="M25" s="205">
        <v>28.7</v>
      </c>
      <c r="N25" s="205">
        <v>27.8</v>
      </c>
      <c r="O25" s="205">
        <v>27.9</v>
      </c>
      <c r="P25" s="205">
        <v>27.5</v>
      </c>
      <c r="Q25" s="205">
        <v>26.5</v>
      </c>
      <c r="R25" s="205">
        <v>26.3</v>
      </c>
      <c r="S25" s="205">
        <v>25.8</v>
      </c>
      <c r="T25" s="205">
        <v>25.8</v>
      </c>
      <c r="U25" s="205">
        <v>25.6</v>
      </c>
      <c r="V25" s="205">
        <v>25.3</v>
      </c>
      <c r="W25" s="205">
        <v>24.6</v>
      </c>
      <c r="X25" s="205">
        <v>24.2</v>
      </c>
      <c r="Y25" s="205">
        <v>23.9</v>
      </c>
      <c r="Z25" s="167">
        <f t="shared" si="0"/>
        <v>25.983333333333334</v>
      </c>
      <c r="AA25" s="209">
        <v>29.3</v>
      </c>
      <c r="AB25" s="210" t="s">
        <v>95</v>
      </c>
      <c r="AC25" s="1">
        <v>23</v>
      </c>
      <c r="AD25" s="209">
        <v>23.9</v>
      </c>
      <c r="AE25" s="212" t="s">
        <v>63</v>
      </c>
    </row>
    <row r="26" spans="1:31" ht="11.25" customHeight="1">
      <c r="A26" s="168">
        <v>24</v>
      </c>
      <c r="B26" s="205">
        <v>23.8</v>
      </c>
      <c r="C26" s="205">
        <v>23.7</v>
      </c>
      <c r="D26" s="205">
        <v>23.6</v>
      </c>
      <c r="E26" s="205">
        <v>23.6</v>
      </c>
      <c r="F26" s="205">
        <v>24.1</v>
      </c>
      <c r="G26" s="205">
        <v>24.9</v>
      </c>
      <c r="H26" s="205">
        <v>26.1</v>
      </c>
      <c r="I26" s="205">
        <v>26</v>
      </c>
      <c r="J26" s="205">
        <v>28</v>
      </c>
      <c r="K26" s="205">
        <v>27.6</v>
      </c>
      <c r="L26" s="205">
        <v>28.3</v>
      </c>
      <c r="M26" s="205">
        <v>28.9</v>
      </c>
      <c r="N26" s="205">
        <v>28.2</v>
      </c>
      <c r="O26" s="205">
        <v>28.8</v>
      </c>
      <c r="P26" s="205">
        <v>28.1</v>
      </c>
      <c r="Q26" s="205">
        <v>27.9</v>
      </c>
      <c r="R26" s="205">
        <v>27.2</v>
      </c>
      <c r="S26" s="205">
        <v>26.4</v>
      </c>
      <c r="T26" s="205">
        <v>26</v>
      </c>
      <c r="U26" s="205">
        <v>25.9</v>
      </c>
      <c r="V26" s="205">
        <v>25.7</v>
      </c>
      <c r="W26" s="205">
        <v>25.5</v>
      </c>
      <c r="X26" s="205">
        <v>24.9</v>
      </c>
      <c r="Y26" s="205">
        <v>24.5</v>
      </c>
      <c r="Z26" s="167">
        <f t="shared" si="0"/>
        <v>26.154166666666665</v>
      </c>
      <c r="AA26" s="209">
        <v>29.7</v>
      </c>
      <c r="AB26" s="210" t="s">
        <v>90</v>
      </c>
      <c r="AC26" s="1">
        <v>24</v>
      </c>
      <c r="AD26" s="209">
        <v>23.4</v>
      </c>
      <c r="AE26" s="212" t="s">
        <v>247</v>
      </c>
    </row>
    <row r="27" spans="1:31" ht="11.25" customHeight="1">
      <c r="A27" s="168">
        <v>25</v>
      </c>
      <c r="B27" s="205">
        <v>23.9</v>
      </c>
      <c r="C27" s="205">
        <v>23.8</v>
      </c>
      <c r="D27" s="205">
        <v>23.5</v>
      </c>
      <c r="E27" s="205">
        <v>23.3</v>
      </c>
      <c r="F27" s="205">
        <v>23.2</v>
      </c>
      <c r="G27" s="205">
        <v>25.7</v>
      </c>
      <c r="H27" s="205">
        <v>27.8</v>
      </c>
      <c r="I27" s="205">
        <v>27.9</v>
      </c>
      <c r="J27" s="205">
        <v>27.7</v>
      </c>
      <c r="K27" s="205">
        <v>27.7</v>
      </c>
      <c r="L27" s="205">
        <v>28.1</v>
      </c>
      <c r="M27" s="205">
        <v>27.9</v>
      </c>
      <c r="N27" s="205">
        <v>27.8</v>
      </c>
      <c r="O27" s="205">
        <v>28</v>
      </c>
      <c r="P27" s="205">
        <v>28.7</v>
      </c>
      <c r="Q27" s="205">
        <v>27.1</v>
      </c>
      <c r="R27" s="205">
        <v>26.5</v>
      </c>
      <c r="S27" s="205">
        <v>26.6</v>
      </c>
      <c r="T27" s="205">
        <v>26.2</v>
      </c>
      <c r="U27" s="205">
        <v>25.9</v>
      </c>
      <c r="V27" s="205">
        <v>25.6</v>
      </c>
      <c r="W27" s="205">
        <v>25.1</v>
      </c>
      <c r="X27" s="205">
        <v>24.8</v>
      </c>
      <c r="Y27" s="205">
        <v>24.5</v>
      </c>
      <c r="Z27" s="167">
        <f t="shared" si="0"/>
        <v>26.137500000000003</v>
      </c>
      <c r="AA27" s="209">
        <v>29.3</v>
      </c>
      <c r="AB27" s="210" t="s">
        <v>356</v>
      </c>
      <c r="AC27" s="1">
        <v>25</v>
      </c>
      <c r="AD27" s="209">
        <v>23</v>
      </c>
      <c r="AE27" s="212" t="s">
        <v>278</v>
      </c>
    </row>
    <row r="28" spans="1:31" ht="11.25" customHeight="1">
      <c r="A28" s="168">
        <v>26</v>
      </c>
      <c r="B28" s="205">
        <v>24</v>
      </c>
      <c r="C28" s="205">
        <v>24</v>
      </c>
      <c r="D28" s="205">
        <v>24</v>
      </c>
      <c r="E28" s="205">
        <v>23.6</v>
      </c>
      <c r="F28" s="205">
        <v>23.4</v>
      </c>
      <c r="G28" s="205">
        <v>24.4</v>
      </c>
      <c r="H28" s="205">
        <v>25.3</v>
      </c>
      <c r="I28" s="205">
        <v>25.9</v>
      </c>
      <c r="J28" s="205">
        <v>26</v>
      </c>
      <c r="K28" s="205">
        <v>27.7</v>
      </c>
      <c r="L28" s="205">
        <v>26.1</v>
      </c>
      <c r="M28" s="205">
        <v>26.2</v>
      </c>
      <c r="N28" s="205">
        <v>26.2</v>
      </c>
      <c r="O28" s="205">
        <v>27.1</v>
      </c>
      <c r="P28" s="205">
        <v>27.9</v>
      </c>
      <c r="Q28" s="205">
        <v>26.3</v>
      </c>
      <c r="R28" s="205">
        <v>25.4</v>
      </c>
      <c r="S28" s="205">
        <v>25.6</v>
      </c>
      <c r="T28" s="205">
        <v>25.1</v>
      </c>
      <c r="U28" s="205">
        <v>24.3</v>
      </c>
      <c r="V28" s="205">
        <v>22.6</v>
      </c>
      <c r="W28" s="205">
        <v>22.2</v>
      </c>
      <c r="X28" s="205">
        <v>23.5</v>
      </c>
      <c r="Y28" s="205">
        <v>24.2</v>
      </c>
      <c r="Z28" s="167">
        <f t="shared" si="0"/>
        <v>25.04166666666667</v>
      </c>
      <c r="AA28" s="209">
        <v>28.5</v>
      </c>
      <c r="AB28" s="210" t="s">
        <v>357</v>
      </c>
      <c r="AC28" s="1">
        <v>26</v>
      </c>
      <c r="AD28" s="209">
        <v>22</v>
      </c>
      <c r="AE28" s="212" t="s">
        <v>377</v>
      </c>
    </row>
    <row r="29" spans="1:31" ht="11.25" customHeight="1">
      <c r="A29" s="168">
        <v>27</v>
      </c>
      <c r="B29" s="205">
        <v>24.6</v>
      </c>
      <c r="C29" s="205">
        <v>24.4</v>
      </c>
      <c r="D29" s="205">
        <v>25</v>
      </c>
      <c r="E29" s="205">
        <v>24.4</v>
      </c>
      <c r="F29" s="205">
        <v>22.9</v>
      </c>
      <c r="G29" s="205">
        <v>23.3</v>
      </c>
      <c r="H29" s="205">
        <v>22.6</v>
      </c>
      <c r="I29" s="205">
        <v>23.2</v>
      </c>
      <c r="J29" s="205">
        <v>25.6</v>
      </c>
      <c r="K29" s="205">
        <v>24.6</v>
      </c>
      <c r="L29" s="205">
        <v>26.8</v>
      </c>
      <c r="M29" s="205">
        <v>28.2</v>
      </c>
      <c r="N29" s="205">
        <v>28.3</v>
      </c>
      <c r="O29" s="205">
        <v>28.5</v>
      </c>
      <c r="P29" s="205">
        <v>27.9</v>
      </c>
      <c r="Q29" s="205">
        <v>26.8</v>
      </c>
      <c r="R29" s="205">
        <v>24.2</v>
      </c>
      <c r="S29" s="205">
        <v>24.7</v>
      </c>
      <c r="T29" s="205">
        <v>24.7</v>
      </c>
      <c r="U29" s="205">
        <v>25.2</v>
      </c>
      <c r="V29" s="205">
        <v>25.4</v>
      </c>
      <c r="W29" s="205">
        <v>23.6</v>
      </c>
      <c r="X29" s="205">
        <v>23.5</v>
      </c>
      <c r="Y29" s="205">
        <v>24.2</v>
      </c>
      <c r="Z29" s="167">
        <f t="shared" si="0"/>
        <v>25.108333333333334</v>
      </c>
      <c r="AA29" s="209">
        <v>29.6</v>
      </c>
      <c r="AB29" s="210" t="s">
        <v>358</v>
      </c>
      <c r="AC29" s="1">
        <v>27</v>
      </c>
      <c r="AD29" s="209">
        <v>22.4</v>
      </c>
      <c r="AE29" s="212" t="s">
        <v>378</v>
      </c>
    </row>
    <row r="30" spans="1:31" ht="11.25" customHeight="1">
      <c r="A30" s="168">
        <v>28</v>
      </c>
      <c r="B30" s="205">
        <v>24.5</v>
      </c>
      <c r="C30" s="205">
        <v>24.8</v>
      </c>
      <c r="D30" s="205">
        <v>24.1</v>
      </c>
      <c r="E30" s="205">
        <v>24.9</v>
      </c>
      <c r="F30" s="205">
        <v>24.3</v>
      </c>
      <c r="G30" s="205">
        <v>25.7</v>
      </c>
      <c r="H30" s="205">
        <v>28</v>
      </c>
      <c r="I30" s="205">
        <v>29.5</v>
      </c>
      <c r="J30" s="205">
        <v>29.9</v>
      </c>
      <c r="K30" s="205">
        <v>27.2</v>
      </c>
      <c r="L30" s="205">
        <v>27.8</v>
      </c>
      <c r="M30" s="205">
        <v>28.5</v>
      </c>
      <c r="N30" s="205">
        <v>27.4</v>
      </c>
      <c r="O30" s="205">
        <v>27.3</v>
      </c>
      <c r="P30" s="205">
        <v>28.1</v>
      </c>
      <c r="Q30" s="205">
        <v>25.9</v>
      </c>
      <c r="R30" s="205">
        <v>26.2</v>
      </c>
      <c r="S30" s="205">
        <v>23</v>
      </c>
      <c r="T30" s="205">
        <v>22.7</v>
      </c>
      <c r="U30" s="205">
        <v>21.6</v>
      </c>
      <c r="V30" s="205">
        <v>22.6</v>
      </c>
      <c r="W30" s="205">
        <v>22.8</v>
      </c>
      <c r="X30" s="205">
        <v>23.1</v>
      </c>
      <c r="Y30" s="205">
        <v>23.2</v>
      </c>
      <c r="Z30" s="167">
        <f t="shared" si="0"/>
        <v>25.545833333333334</v>
      </c>
      <c r="AA30" s="209">
        <v>30.7</v>
      </c>
      <c r="AB30" s="210" t="s">
        <v>359</v>
      </c>
      <c r="AC30" s="1">
        <v>28</v>
      </c>
      <c r="AD30" s="209">
        <v>21.2</v>
      </c>
      <c r="AE30" s="212" t="s">
        <v>379</v>
      </c>
    </row>
    <row r="31" spans="1:31" ht="11.25" customHeight="1">
      <c r="A31" s="168">
        <v>29</v>
      </c>
      <c r="B31" s="205">
        <v>23.3</v>
      </c>
      <c r="C31" s="205">
        <v>23.6</v>
      </c>
      <c r="D31" s="205">
        <v>23</v>
      </c>
      <c r="E31" s="205">
        <v>23.3</v>
      </c>
      <c r="F31" s="205">
        <v>23.6</v>
      </c>
      <c r="G31" s="205">
        <v>23.9</v>
      </c>
      <c r="H31" s="205">
        <v>24.3</v>
      </c>
      <c r="I31" s="205">
        <v>24.9</v>
      </c>
      <c r="J31" s="205">
        <v>25.8</v>
      </c>
      <c r="K31" s="205">
        <v>26.9</v>
      </c>
      <c r="L31" s="205">
        <v>26.8</v>
      </c>
      <c r="M31" s="205">
        <v>25.7</v>
      </c>
      <c r="N31" s="205">
        <v>27.1</v>
      </c>
      <c r="O31" s="205">
        <v>25.7</v>
      </c>
      <c r="P31" s="205">
        <v>25.9</v>
      </c>
      <c r="Q31" s="205">
        <v>25.9</v>
      </c>
      <c r="R31" s="205">
        <v>25.8</v>
      </c>
      <c r="S31" s="205">
        <v>25.5</v>
      </c>
      <c r="T31" s="205">
        <v>25.6</v>
      </c>
      <c r="U31" s="205">
        <v>25.5</v>
      </c>
      <c r="V31" s="205">
        <v>25.4</v>
      </c>
      <c r="W31" s="205">
        <v>25.4</v>
      </c>
      <c r="X31" s="205">
        <v>25.3</v>
      </c>
      <c r="Y31" s="205">
        <v>24.9</v>
      </c>
      <c r="Z31" s="167">
        <f t="shared" si="0"/>
        <v>25.129166666666663</v>
      </c>
      <c r="AA31" s="209">
        <v>27.7</v>
      </c>
      <c r="AB31" s="210" t="s">
        <v>351</v>
      </c>
      <c r="AC31" s="1">
        <v>29</v>
      </c>
      <c r="AD31" s="209">
        <v>22.7</v>
      </c>
      <c r="AE31" s="212" t="s">
        <v>338</v>
      </c>
    </row>
    <row r="32" spans="1:31" ht="11.25" customHeight="1">
      <c r="A32" s="168">
        <v>30</v>
      </c>
      <c r="B32" s="205">
        <v>24.8</v>
      </c>
      <c r="C32" s="205">
        <v>24.5</v>
      </c>
      <c r="D32" s="205">
        <v>24.5</v>
      </c>
      <c r="E32" s="205">
        <v>24.6</v>
      </c>
      <c r="F32" s="205">
        <v>24.4</v>
      </c>
      <c r="G32" s="205">
        <v>24.7</v>
      </c>
      <c r="H32" s="205">
        <v>24.9</v>
      </c>
      <c r="I32" s="205">
        <v>25.4</v>
      </c>
      <c r="J32" s="205">
        <v>27.1</v>
      </c>
      <c r="K32" s="205">
        <v>27.3</v>
      </c>
      <c r="L32" s="205">
        <v>27.7</v>
      </c>
      <c r="M32" s="205">
        <v>27.4</v>
      </c>
      <c r="N32" s="205">
        <v>28.3</v>
      </c>
      <c r="O32" s="205">
        <v>28</v>
      </c>
      <c r="P32" s="205">
        <v>27.8</v>
      </c>
      <c r="Q32" s="205">
        <v>26.2</v>
      </c>
      <c r="R32" s="205">
        <v>25.7</v>
      </c>
      <c r="S32" s="205">
        <v>25.6</v>
      </c>
      <c r="T32" s="205">
        <v>25.4</v>
      </c>
      <c r="U32" s="205">
        <v>24.9</v>
      </c>
      <c r="V32" s="205">
        <v>24.8</v>
      </c>
      <c r="W32" s="205">
        <v>24.5</v>
      </c>
      <c r="X32" s="205">
        <v>23.9</v>
      </c>
      <c r="Y32" s="205">
        <v>23.4</v>
      </c>
      <c r="Z32" s="167">
        <f t="shared" si="0"/>
        <v>25.65833333333333</v>
      </c>
      <c r="AA32" s="209">
        <v>29.2</v>
      </c>
      <c r="AB32" s="210" t="s">
        <v>360</v>
      </c>
      <c r="AC32" s="1">
        <v>30</v>
      </c>
      <c r="AD32" s="209">
        <v>23.4</v>
      </c>
      <c r="AE32" s="212" t="s">
        <v>63</v>
      </c>
    </row>
    <row r="33" spans="1:31" ht="11.25" customHeight="1">
      <c r="A33" s="168">
        <v>31</v>
      </c>
      <c r="B33" s="205">
        <v>23.4</v>
      </c>
      <c r="C33" s="205">
        <v>23.3</v>
      </c>
      <c r="D33" s="205">
        <v>23</v>
      </c>
      <c r="E33" s="205">
        <v>22.7</v>
      </c>
      <c r="F33" s="205">
        <v>23</v>
      </c>
      <c r="G33" s="205">
        <v>25.2</v>
      </c>
      <c r="H33" s="205">
        <v>26.5</v>
      </c>
      <c r="I33" s="205">
        <v>27</v>
      </c>
      <c r="J33" s="205">
        <v>26.9</v>
      </c>
      <c r="K33" s="205">
        <v>26.4</v>
      </c>
      <c r="L33" s="205">
        <v>26</v>
      </c>
      <c r="M33" s="205">
        <v>26.6</v>
      </c>
      <c r="N33" s="205">
        <v>26.7</v>
      </c>
      <c r="O33" s="205">
        <v>26.8</v>
      </c>
      <c r="P33" s="205">
        <v>26.8</v>
      </c>
      <c r="Q33" s="205">
        <v>27.1</v>
      </c>
      <c r="R33" s="205">
        <v>26.2</v>
      </c>
      <c r="S33" s="205">
        <v>25.4</v>
      </c>
      <c r="T33" s="205">
        <v>24.8</v>
      </c>
      <c r="U33" s="205">
        <v>24.5</v>
      </c>
      <c r="V33" s="205">
        <v>24.6</v>
      </c>
      <c r="W33" s="205">
        <v>24.5</v>
      </c>
      <c r="X33" s="205">
        <v>24.5</v>
      </c>
      <c r="Y33" s="205">
        <v>24.4</v>
      </c>
      <c r="Z33" s="167">
        <f t="shared" si="0"/>
        <v>25.2625</v>
      </c>
      <c r="AA33" s="209">
        <v>28.3</v>
      </c>
      <c r="AB33" s="210" t="s">
        <v>361</v>
      </c>
      <c r="AC33" s="1">
        <v>31</v>
      </c>
      <c r="AD33" s="209">
        <v>22.6</v>
      </c>
      <c r="AE33" s="212" t="s">
        <v>151</v>
      </c>
    </row>
    <row r="34" spans="1:31" ht="15" customHeight="1">
      <c r="A34" s="169" t="s">
        <v>9</v>
      </c>
      <c r="B34" s="170">
        <f aca="true" t="shared" si="1" ref="B34:Q34">AVERAGE(B3:B33)</f>
        <v>22.696774193548382</v>
      </c>
      <c r="C34" s="170">
        <f t="shared" si="1"/>
        <v>22.535483870967735</v>
      </c>
      <c r="D34" s="170">
        <f t="shared" si="1"/>
        <v>22.474193548387095</v>
      </c>
      <c r="E34" s="170">
        <f t="shared" si="1"/>
        <v>22.345161290322583</v>
      </c>
      <c r="F34" s="170">
        <f t="shared" si="1"/>
        <v>22.358064516129033</v>
      </c>
      <c r="G34" s="170">
        <f t="shared" si="1"/>
        <v>23.287096774193547</v>
      </c>
      <c r="H34" s="170">
        <f t="shared" si="1"/>
        <v>24.27096774193548</v>
      </c>
      <c r="I34" s="170">
        <f t="shared" si="1"/>
        <v>24.883870967741938</v>
      </c>
      <c r="J34" s="170">
        <f t="shared" si="1"/>
        <v>25.338709677419356</v>
      </c>
      <c r="K34" s="170">
        <f t="shared" si="1"/>
        <v>25.496774193548386</v>
      </c>
      <c r="L34" s="170">
        <f t="shared" si="1"/>
        <v>25.887096774193548</v>
      </c>
      <c r="M34" s="170">
        <f t="shared" si="1"/>
        <v>25.974193548387102</v>
      </c>
      <c r="N34" s="170">
        <f t="shared" si="1"/>
        <v>25.925806451612903</v>
      </c>
      <c r="O34" s="170">
        <f t="shared" si="1"/>
        <v>25.767741935483865</v>
      </c>
      <c r="P34" s="170">
        <f t="shared" si="1"/>
        <v>25.654838709677417</v>
      </c>
      <c r="Q34" s="170">
        <f t="shared" si="1"/>
        <v>25.129032258064512</v>
      </c>
      <c r="R34" s="170">
        <f>AVERAGE(R3:R33)</f>
        <v>24.848387096774196</v>
      </c>
      <c r="S34" s="170">
        <f aca="true" t="shared" si="2" ref="S34:Y34">AVERAGE(S3:S33)</f>
        <v>24.39032258064516</v>
      </c>
      <c r="T34" s="170">
        <f t="shared" si="2"/>
        <v>24.003225806451614</v>
      </c>
      <c r="U34" s="170">
        <f t="shared" si="2"/>
        <v>23.612903225806452</v>
      </c>
      <c r="V34" s="170">
        <f t="shared" si="2"/>
        <v>23.441935483870967</v>
      </c>
      <c r="W34" s="170">
        <f t="shared" si="2"/>
        <v>23.174193548387098</v>
      </c>
      <c r="X34" s="170">
        <f t="shared" si="2"/>
        <v>23.04516129032258</v>
      </c>
      <c r="Y34" s="170">
        <f t="shared" si="2"/>
        <v>22.94516129032258</v>
      </c>
      <c r="Z34" s="170">
        <f>AVERAGE(B3:Y33)</f>
        <v>24.145295698924734</v>
      </c>
      <c r="AA34" s="171">
        <f>(AVERAGE(最高))</f>
        <v>27.422580645161293</v>
      </c>
      <c r="AB34" s="172"/>
      <c r="AC34" s="173"/>
      <c r="AD34" s="171">
        <f>(AVERAGE(最低))</f>
        <v>21.69354838709678</v>
      </c>
      <c r="AE34" s="172"/>
    </row>
    <row r="35" ht="9.75" customHeight="1"/>
    <row r="36" spans="1:9" ht="11.25" customHeight="1">
      <c r="A36" s="151" t="s">
        <v>10</v>
      </c>
      <c r="B36" s="151"/>
      <c r="C36" s="151"/>
      <c r="D36" s="151"/>
      <c r="E36" s="151"/>
      <c r="F36" s="151"/>
      <c r="G36" s="151"/>
      <c r="H36" s="151"/>
      <c r="I36" s="151"/>
    </row>
    <row r="37" spans="1:9" ht="11.25" customHeight="1">
      <c r="A37" s="152" t="s">
        <v>11</v>
      </c>
      <c r="B37" s="153"/>
      <c r="C37" s="153"/>
      <c r="D37" s="115">
        <f>COUNTIF(mean,"&lt;0")</f>
        <v>0</v>
      </c>
      <c r="E37" s="151"/>
      <c r="F37" s="151"/>
      <c r="G37" s="151"/>
      <c r="H37" s="151"/>
      <c r="I37" s="151"/>
    </row>
    <row r="38" spans="1:9" ht="11.25" customHeight="1">
      <c r="A38" s="154" t="s">
        <v>12</v>
      </c>
      <c r="B38" s="155"/>
      <c r="C38" s="155"/>
      <c r="D38" s="116">
        <f>COUNTIF(mean,"&gt;=25")</f>
        <v>16</v>
      </c>
      <c r="E38" s="151"/>
      <c r="F38" s="151"/>
      <c r="G38" s="151"/>
      <c r="H38" s="151"/>
      <c r="I38" s="151"/>
    </row>
    <row r="39" spans="1:9" ht="11.25" customHeight="1">
      <c r="A39" s="152" t="s">
        <v>13</v>
      </c>
      <c r="B39" s="153"/>
      <c r="C39" s="153"/>
      <c r="D39" s="115">
        <f>COUNTIF(最低,"&lt;0")</f>
        <v>0</v>
      </c>
      <c r="E39" s="151"/>
      <c r="F39" s="151"/>
      <c r="G39" s="151"/>
      <c r="H39" s="151"/>
      <c r="I39" s="151"/>
    </row>
    <row r="40" spans="1:9" ht="11.25" customHeight="1">
      <c r="A40" s="154" t="s">
        <v>14</v>
      </c>
      <c r="B40" s="155"/>
      <c r="C40" s="155"/>
      <c r="D40" s="116">
        <f>COUNTIF(最低,"&gt;=25")</f>
        <v>0</v>
      </c>
      <c r="E40" s="151"/>
      <c r="F40" s="151"/>
      <c r="G40" s="151"/>
      <c r="H40" s="151"/>
      <c r="I40" s="151"/>
    </row>
    <row r="41" spans="1:9" ht="11.25" customHeight="1">
      <c r="A41" s="152" t="s">
        <v>15</v>
      </c>
      <c r="B41" s="153"/>
      <c r="C41" s="153"/>
      <c r="D41" s="115">
        <f>COUNTIF(最高,"&lt;0")</f>
        <v>0</v>
      </c>
      <c r="E41" s="151"/>
      <c r="F41" s="151"/>
      <c r="G41" s="151"/>
      <c r="H41" s="151"/>
      <c r="I41" s="151"/>
    </row>
    <row r="42" spans="1:9" ht="11.25" customHeight="1">
      <c r="A42" s="154" t="s">
        <v>16</v>
      </c>
      <c r="B42" s="155"/>
      <c r="C42" s="155"/>
      <c r="D42" s="116">
        <f>COUNTIF(最高,"&gt;=25")</f>
        <v>25</v>
      </c>
      <c r="E42" s="151"/>
      <c r="F42" s="151"/>
      <c r="G42" s="151"/>
      <c r="H42" s="151"/>
      <c r="I42" s="151"/>
    </row>
    <row r="43" spans="1:9" ht="11.25" customHeight="1">
      <c r="A43" s="156" t="s">
        <v>17</v>
      </c>
      <c r="B43" s="157"/>
      <c r="C43" s="157"/>
      <c r="D43" s="117">
        <f>COUNTIF(最高,"&gt;=30")</f>
        <v>5</v>
      </c>
      <c r="E43" s="151"/>
      <c r="F43" s="151"/>
      <c r="G43" s="151"/>
      <c r="H43" s="151"/>
      <c r="I43" s="151"/>
    </row>
    <row r="44" spans="1:9" ht="11.25" customHeight="1">
      <c r="A44" s="151" t="s">
        <v>18</v>
      </c>
      <c r="B44" s="151"/>
      <c r="C44" s="151"/>
      <c r="D44" s="151"/>
      <c r="E44" s="151"/>
      <c r="F44" s="151"/>
      <c r="G44" s="151"/>
      <c r="H44" s="151"/>
      <c r="I44" s="151"/>
    </row>
    <row r="45" spans="1:9" ht="11.25" customHeight="1">
      <c r="A45" s="159" t="s">
        <v>19</v>
      </c>
      <c r="B45" s="158"/>
      <c r="C45" s="158" t="s">
        <v>3</v>
      </c>
      <c r="D45" s="160" t="s">
        <v>6</v>
      </c>
      <c r="E45" s="151"/>
      <c r="F45" s="159" t="s">
        <v>20</v>
      </c>
      <c r="G45" s="158"/>
      <c r="H45" s="158" t="s">
        <v>3</v>
      </c>
      <c r="I45" s="160" t="s">
        <v>8</v>
      </c>
    </row>
    <row r="46" spans="1:9" ht="11.25" customHeight="1">
      <c r="A46" s="118"/>
      <c r="B46" s="119">
        <f>MAX(最高)</f>
        <v>32</v>
      </c>
      <c r="C46" s="222">
        <v>18</v>
      </c>
      <c r="D46" s="227" t="s">
        <v>73</v>
      </c>
      <c r="E46" s="151"/>
      <c r="F46" s="118"/>
      <c r="G46" s="119">
        <f>MIN(最低)</f>
        <v>18.5</v>
      </c>
      <c r="H46" s="222">
        <v>4</v>
      </c>
      <c r="I46" s="223" t="s">
        <v>203</v>
      </c>
    </row>
    <row r="47" spans="1:9" ht="11.25" customHeight="1">
      <c r="A47" s="120"/>
      <c r="B47" s="224"/>
      <c r="C47" s="222"/>
      <c r="D47" s="227"/>
      <c r="E47" s="151"/>
      <c r="F47" s="120"/>
      <c r="G47" s="224"/>
      <c r="H47" s="222"/>
      <c r="I47" s="223"/>
    </row>
    <row r="48" spans="1:9" ht="11.25" customHeight="1">
      <c r="A48" s="121"/>
      <c r="B48" s="122"/>
      <c r="C48" s="220"/>
      <c r="D48" s="221"/>
      <c r="E48" s="151"/>
      <c r="F48" s="121"/>
      <c r="G48" s="122"/>
      <c r="H48" s="220"/>
      <c r="I48" s="226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E48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3.75390625" style="0" hidden="1" customWidth="1"/>
    <col min="30" max="31" width="6.25390625" style="0" customWidth="1"/>
    <col min="32" max="32" width="2.75390625" style="0" customWidth="1"/>
  </cols>
  <sheetData>
    <row r="1" spans="2:30" ht="18" customHeight="1">
      <c r="B1" s="166" t="s">
        <v>0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Z1" s="178">
        <f>'1月'!Z1</f>
        <v>2021</v>
      </c>
      <c r="AA1" t="s">
        <v>1</v>
      </c>
      <c r="AB1" s="179">
        <v>8</v>
      </c>
      <c r="AC1" s="165"/>
      <c r="AD1" t="s">
        <v>2</v>
      </c>
    </row>
    <row r="2" spans="1:31" ht="12" customHeight="1">
      <c r="A2" s="174" t="s">
        <v>3</v>
      </c>
      <c r="B2" s="175">
        <v>1</v>
      </c>
      <c r="C2" s="175">
        <v>2</v>
      </c>
      <c r="D2" s="175">
        <v>3</v>
      </c>
      <c r="E2" s="175">
        <v>4</v>
      </c>
      <c r="F2" s="175">
        <v>5</v>
      </c>
      <c r="G2" s="175">
        <v>6</v>
      </c>
      <c r="H2" s="175">
        <v>7</v>
      </c>
      <c r="I2" s="175">
        <v>8</v>
      </c>
      <c r="J2" s="175">
        <v>9</v>
      </c>
      <c r="K2" s="175">
        <v>10</v>
      </c>
      <c r="L2" s="175">
        <v>11</v>
      </c>
      <c r="M2" s="175">
        <v>12</v>
      </c>
      <c r="N2" s="175">
        <v>13</v>
      </c>
      <c r="O2" s="175">
        <v>14</v>
      </c>
      <c r="P2" s="175">
        <v>15</v>
      </c>
      <c r="Q2" s="175">
        <v>16</v>
      </c>
      <c r="R2" s="175">
        <v>17</v>
      </c>
      <c r="S2" s="175">
        <v>18</v>
      </c>
      <c r="T2" s="175">
        <v>19</v>
      </c>
      <c r="U2" s="175">
        <v>20</v>
      </c>
      <c r="V2" s="175">
        <v>21</v>
      </c>
      <c r="W2" s="175">
        <v>22</v>
      </c>
      <c r="X2" s="175">
        <v>23</v>
      </c>
      <c r="Y2" s="175">
        <v>24</v>
      </c>
      <c r="Z2" s="180" t="s">
        <v>4</v>
      </c>
      <c r="AA2" s="180" t="s">
        <v>5</v>
      </c>
      <c r="AB2" s="174" t="s">
        <v>6</v>
      </c>
      <c r="AC2" s="180" t="s">
        <v>3</v>
      </c>
      <c r="AD2" s="180" t="s">
        <v>7</v>
      </c>
      <c r="AE2" s="174" t="s">
        <v>8</v>
      </c>
    </row>
    <row r="3" spans="1:31" ht="11.25" customHeight="1">
      <c r="A3" s="168">
        <v>1</v>
      </c>
      <c r="B3" s="205">
        <v>24.4</v>
      </c>
      <c r="C3" s="205">
        <v>24.2</v>
      </c>
      <c r="D3" s="205">
        <v>23.7</v>
      </c>
      <c r="E3" s="205">
        <v>23.5</v>
      </c>
      <c r="F3" s="205">
        <v>24.3</v>
      </c>
      <c r="G3" s="205">
        <v>26.2</v>
      </c>
      <c r="H3" s="205">
        <v>28.3</v>
      </c>
      <c r="I3" s="205">
        <v>29.1</v>
      </c>
      <c r="J3" s="205">
        <v>29.4</v>
      </c>
      <c r="K3" s="205">
        <v>30.9</v>
      </c>
      <c r="L3" s="205">
        <v>29.3</v>
      </c>
      <c r="M3" s="205">
        <v>29</v>
      </c>
      <c r="N3" s="205">
        <v>29.2</v>
      </c>
      <c r="O3" s="205">
        <v>29.1</v>
      </c>
      <c r="P3" s="205">
        <v>29.4</v>
      </c>
      <c r="Q3" s="205">
        <v>29.2</v>
      </c>
      <c r="R3" s="205">
        <v>28.3</v>
      </c>
      <c r="S3" s="205">
        <v>27.3</v>
      </c>
      <c r="T3" s="205">
        <v>26.9</v>
      </c>
      <c r="U3" s="205">
        <v>26.6</v>
      </c>
      <c r="V3" s="205">
        <v>25.8</v>
      </c>
      <c r="W3" s="205">
        <v>25.6</v>
      </c>
      <c r="X3" s="205">
        <v>26</v>
      </c>
      <c r="Y3" s="205">
        <v>25.9</v>
      </c>
      <c r="Z3" s="167">
        <f aca="true" t="shared" si="0" ref="Z3:Z33">AVERAGE(B3:Y3)</f>
        <v>27.150000000000002</v>
      </c>
      <c r="AA3" s="209">
        <v>31.3</v>
      </c>
      <c r="AB3" s="210" t="s">
        <v>349</v>
      </c>
      <c r="AC3" s="1">
        <v>1</v>
      </c>
      <c r="AD3" s="209">
        <v>23.3</v>
      </c>
      <c r="AE3" s="212" t="s">
        <v>151</v>
      </c>
    </row>
    <row r="4" spans="1:31" ht="11.25" customHeight="1">
      <c r="A4" s="168">
        <v>2</v>
      </c>
      <c r="B4" s="205">
        <v>25.8</v>
      </c>
      <c r="C4" s="205">
        <v>25.4</v>
      </c>
      <c r="D4" s="205">
        <v>25.9</v>
      </c>
      <c r="E4" s="205">
        <v>26</v>
      </c>
      <c r="F4" s="205">
        <v>25.9</v>
      </c>
      <c r="G4" s="205">
        <v>26.8</v>
      </c>
      <c r="H4" s="205">
        <v>28.4</v>
      </c>
      <c r="I4" s="205">
        <v>28.4</v>
      </c>
      <c r="J4" s="205">
        <v>30.2</v>
      </c>
      <c r="K4" s="205">
        <v>29.8</v>
      </c>
      <c r="L4" s="205">
        <v>28.7</v>
      </c>
      <c r="M4" s="205">
        <v>28.2</v>
      </c>
      <c r="N4" s="205">
        <v>28.6</v>
      </c>
      <c r="O4" s="205">
        <v>29.1</v>
      </c>
      <c r="P4" s="205">
        <v>28.2</v>
      </c>
      <c r="Q4" s="205">
        <v>28.2</v>
      </c>
      <c r="R4" s="205">
        <v>27.1</v>
      </c>
      <c r="S4" s="206">
        <v>26.1</v>
      </c>
      <c r="T4" s="205">
        <v>26.3</v>
      </c>
      <c r="U4" s="205">
        <v>26.6</v>
      </c>
      <c r="V4" s="205">
        <v>26.5</v>
      </c>
      <c r="W4" s="205">
        <v>26.7</v>
      </c>
      <c r="X4" s="205">
        <v>26.6</v>
      </c>
      <c r="Y4" s="205">
        <v>26.6</v>
      </c>
      <c r="Z4" s="167">
        <f t="shared" si="0"/>
        <v>27.337500000000006</v>
      </c>
      <c r="AA4" s="209">
        <v>30.6</v>
      </c>
      <c r="AB4" s="210" t="s">
        <v>380</v>
      </c>
      <c r="AC4" s="1">
        <v>2</v>
      </c>
      <c r="AD4" s="209">
        <v>25.1</v>
      </c>
      <c r="AE4" s="212" t="s">
        <v>400</v>
      </c>
    </row>
    <row r="5" spans="1:31" ht="11.25" customHeight="1">
      <c r="A5" s="168">
        <v>3</v>
      </c>
      <c r="B5" s="205">
        <v>26.4</v>
      </c>
      <c r="C5" s="205">
        <v>26.2</v>
      </c>
      <c r="D5" s="205">
        <v>26.2</v>
      </c>
      <c r="E5" s="205">
        <v>26.2</v>
      </c>
      <c r="F5" s="205">
        <v>26.2</v>
      </c>
      <c r="G5" s="205">
        <v>26.8</v>
      </c>
      <c r="H5" s="205">
        <v>27.8</v>
      </c>
      <c r="I5" s="205">
        <v>28.8</v>
      </c>
      <c r="J5" s="205">
        <v>28.9</v>
      </c>
      <c r="K5" s="205">
        <v>27.8</v>
      </c>
      <c r="L5" s="205">
        <v>29.9</v>
      </c>
      <c r="M5" s="205">
        <v>29.2</v>
      </c>
      <c r="N5" s="205">
        <v>29</v>
      </c>
      <c r="O5" s="205">
        <v>30.6</v>
      </c>
      <c r="P5" s="205">
        <v>29.3</v>
      </c>
      <c r="Q5" s="205">
        <v>29.2</v>
      </c>
      <c r="R5" s="205">
        <v>28.5</v>
      </c>
      <c r="S5" s="205">
        <v>28.1</v>
      </c>
      <c r="T5" s="205">
        <v>28.1</v>
      </c>
      <c r="U5" s="205">
        <v>27.5</v>
      </c>
      <c r="V5" s="205">
        <v>27.3</v>
      </c>
      <c r="W5" s="205">
        <v>27.3</v>
      </c>
      <c r="X5" s="205">
        <v>26.8</v>
      </c>
      <c r="Y5" s="205">
        <v>26.6</v>
      </c>
      <c r="Z5" s="167">
        <f t="shared" si="0"/>
        <v>27.862499999999997</v>
      </c>
      <c r="AA5" s="209">
        <v>30.8</v>
      </c>
      <c r="AB5" s="210" t="s">
        <v>381</v>
      </c>
      <c r="AC5" s="1">
        <v>3</v>
      </c>
      <c r="AD5" s="209">
        <v>26.1</v>
      </c>
      <c r="AE5" s="212" t="s">
        <v>62</v>
      </c>
    </row>
    <row r="6" spans="1:31" ht="11.25" customHeight="1">
      <c r="A6" s="168">
        <v>4</v>
      </c>
      <c r="B6" s="205">
        <v>26.5</v>
      </c>
      <c r="C6" s="205">
        <v>26.4</v>
      </c>
      <c r="D6" s="205">
        <v>26</v>
      </c>
      <c r="E6" s="205">
        <v>25.9</v>
      </c>
      <c r="F6" s="205">
        <v>25.9</v>
      </c>
      <c r="G6" s="205">
        <v>26.7</v>
      </c>
      <c r="H6" s="205">
        <v>27.6</v>
      </c>
      <c r="I6" s="205">
        <v>28.9</v>
      </c>
      <c r="J6" s="205">
        <v>30</v>
      </c>
      <c r="K6" s="205">
        <v>30.2</v>
      </c>
      <c r="L6" s="205">
        <v>30.6</v>
      </c>
      <c r="M6" s="205">
        <v>30.2</v>
      </c>
      <c r="N6" s="205">
        <v>30.4</v>
      </c>
      <c r="O6" s="205">
        <v>29.8</v>
      </c>
      <c r="P6" s="205">
        <v>30.1</v>
      </c>
      <c r="Q6" s="205">
        <v>30.3</v>
      </c>
      <c r="R6" s="205">
        <v>29.6</v>
      </c>
      <c r="S6" s="205">
        <v>28.1</v>
      </c>
      <c r="T6" s="205">
        <v>27</v>
      </c>
      <c r="U6" s="205">
        <v>26.7</v>
      </c>
      <c r="V6" s="205">
        <v>26</v>
      </c>
      <c r="W6" s="205">
        <v>26</v>
      </c>
      <c r="X6" s="205">
        <v>25.8</v>
      </c>
      <c r="Y6" s="205">
        <v>25.5</v>
      </c>
      <c r="Z6" s="167">
        <f t="shared" si="0"/>
        <v>27.925</v>
      </c>
      <c r="AA6" s="209">
        <v>31.3</v>
      </c>
      <c r="AB6" s="210" t="s">
        <v>264</v>
      </c>
      <c r="AC6" s="1">
        <v>4</v>
      </c>
      <c r="AD6" s="209">
        <v>25.4</v>
      </c>
      <c r="AE6" s="212" t="s">
        <v>279</v>
      </c>
    </row>
    <row r="7" spans="1:31" ht="11.25" customHeight="1">
      <c r="A7" s="168">
        <v>5</v>
      </c>
      <c r="B7" s="205">
        <v>25.3</v>
      </c>
      <c r="C7" s="205">
        <v>25.2</v>
      </c>
      <c r="D7" s="205">
        <v>25.1</v>
      </c>
      <c r="E7" s="205">
        <v>25.4</v>
      </c>
      <c r="F7" s="205">
        <v>24</v>
      </c>
      <c r="G7" s="205">
        <v>26.3</v>
      </c>
      <c r="H7" s="205">
        <v>27.8</v>
      </c>
      <c r="I7" s="205">
        <v>28.9</v>
      </c>
      <c r="J7" s="205">
        <v>29.5</v>
      </c>
      <c r="K7" s="205">
        <v>29.1</v>
      </c>
      <c r="L7" s="205">
        <v>29.2</v>
      </c>
      <c r="M7" s="205">
        <v>30.3</v>
      </c>
      <c r="N7" s="205">
        <v>29.3</v>
      </c>
      <c r="O7" s="205">
        <v>28.7</v>
      </c>
      <c r="P7" s="205">
        <v>29.2</v>
      </c>
      <c r="Q7" s="205">
        <v>28.1</v>
      </c>
      <c r="R7" s="205">
        <v>27.5</v>
      </c>
      <c r="S7" s="205">
        <v>26.6</v>
      </c>
      <c r="T7" s="205">
        <v>26.2</v>
      </c>
      <c r="U7" s="205">
        <v>25.8</v>
      </c>
      <c r="V7" s="205">
        <v>25.3</v>
      </c>
      <c r="W7" s="205">
        <v>24.6</v>
      </c>
      <c r="X7" s="205">
        <v>24.8</v>
      </c>
      <c r="Y7" s="205">
        <v>25</v>
      </c>
      <c r="Z7" s="167">
        <f t="shared" si="0"/>
        <v>26.966666666666665</v>
      </c>
      <c r="AA7" s="209">
        <v>30.4</v>
      </c>
      <c r="AB7" s="210" t="s">
        <v>382</v>
      </c>
      <c r="AC7" s="1">
        <v>5</v>
      </c>
      <c r="AD7" s="209">
        <v>23.9</v>
      </c>
      <c r="AE7" s="212" t="s">
        <v>401</v>
      </c>
    </row>
    <row r="8" spans="1:31" ht="11.25" customHeight="1">
      <c r="A8" s="168">
        <v>6</v>
      </c>
      <c r="B8" s="205">
        <v>24.3</v>
      </c>
      <c r="C8" s="205">
        <v>24.4</v>
      </c>
      <c r="D8" s="205">
        <v>23.7</v>
      </c>
      <c r="E8" s="205">
        <v>23.8</v>
      </c>
      <c r="F8" s="205">
        <v>23.5</v>
      </c>
      <c r="G8" s="205">
        <v>26</v>
      </c>
      <c r="H8" s="205">
        <v>27.3</v>
      </c>
      <c r="I8" s="205">
        <v>29.3</v>
      </c>
      <c r="J8" s="205">
        <v>29.5</v>
      </c>
      <c r="K8" s="205">
        <v>29.1</v>
      </c>
      <c r="L8" s="205">
        <v>29.9</v>
      </c>
      <c r="M8" s="205">
        <v>29</v>
      </c>
      <c r="N8" s="205">
        <v>29.2</v>
      </c>
      <c r="O8" s="205">
        <v>29.2</v>
      </c>
      <c r="P8" s="205">
        <v>29.6</v>
      </c>
      <c r="Q8" s="205">
        <v>28.9</v>
      </c>
      <c r="R8" s="205">
        <v>28.3</v>
      </c>
      <c r="S8" s="205">
        <v>27.5</v>
      </c>
      <c r="T8" s="205">
        <v>27.1</v>
      </c>
      <c r="U8" s="205">
        <v>27.2</v>
      </c>
      <c r="V8" s="205">
        <v>27.2</v>
      </c>
      <c r="W8" s="205">
        <v>27.3</v>
      </c>
      <c r="X8" s="205">
        <v>27</v>
      </c>
      <c r="Y8" s="205">
        <v>26.7</v>
      </c>
      <c r="Z8" s="167">
        <f t="shared" si="0"/>
        <v>27.29166666666667</v>
      </c>
      <c r="AA8" s="209">
        <v>30.3</v>
      </c>
      <c r="AB8" s="210" t="s">
        <v>216</v>
      </c>
      <c r="AC8" s="1">
        <v>6</v>
      </c>
      <c r="AD8" s="209">
        <v>23.5</v>
      </c>
      <c r="AE8" s="212" t="s">
        <v>165</v>
      </c>
    </row>
    <row r="9" spans="1:31" ht="11.25" customHeight="1">
      <c r="A9" s="168">
        <v>7</v>
      </c>
      <c r="B9" s="205">
        <v>26.9</v>
      </c>
      <c r="C9" s="205">
        <v>26.3</v>
      </c>
      <c r="D9" s="205">
        <v>25.9</v>
      </c>
      <c r="E9" s="205">
        <v>25.8</v>
      </c>
      <c r="F9" s="205">
        <v>25.5</v>
      </c>
      <c r="G9" s="205">
        <v>25.8</v>
      </c>
      <c r="H9" s="205">
        <v>25.5</v>
      </c>
      <c r="I9" s="205">
        <v>27.5</v>
      </c>
      <c r="J9" s="205">
        <v>28.7</v>
      </c>
      <c r="K9" s="205">
        <v>30.1</v>
      </c>
      <c r="L9" s="205">
        <v>30.1</v>
      </c>
      <c r="M9" s="205">
        <v>29.5</v>
      </c>
      <c r="N9" s="205">
        <v>28.2</v>
      </c>
      <c r="O9" s="205">
        <v>29.4</v>
      </c>
      <c r="P9" s="205">
        <v>27.8</v>
      </c>
      <c r="Q9" s="205">
        <v>26.9</v>
      </c>
      <c r="R9" s="205">
        <v>27.5</v>
      </c>
      <c r="S9" s="205">
        <v>27.4</v>
      </c>
      <c r="T9" s="205">
        <v>26.7</v>
      </c>
      <c r="U9" s="205">
        <v>26.3</v>
      </c>
      <c r="V9" s="205">
        <v>26</v>
      </c>
      <c r="W9" s="205">
        <v>26</v>
      </c>
      <c r="X9" s="205">
        <v>26.2</v>
      </c>
      <c r="Y9" s="205">
        <v>25.4</v>
      </c>
      <c r="Z9" s="167">
        <f t="shared" si="0"/>
        <v>27.141666666666666</v>
      </c>
      <c r="AA9" s="209">
        <v>30.7</v>
      </c>
      <c r="AB9" s="210" t="s">
        <v>383</v>
      </c>
      <c r="AC9" s="1">
        <v>7</v>
      </c>
      <c r="AD9" s="209">
        <v>25.4</v>
      </c>
      <c r="AE9" s="212" t="s">
        <v>63</v>
      </c>
    </row>
    <row r="10" spans="1:31" ht="11.25" customHeight="1">
      <c r="A10" s="168">
        <v>8</v>
      </c>
      <c r="B10" s="205">
        <v>25.5</v>
      </c>
      <c r="C10" s="205">
        <v>25.7</v>
      </c>
      <c r="D10" s="205">
        <v>25.7</v>
      </c>
      <c r="E10" s="205">
        <v>25.6</v>
      </c>
      <c r="F10" s="205">
        <v>23.8</v>
      </c>
      <c r="G10" s="205">
        <v>24.1</v>
      </c>
      <c r="H10" s="205">
        <v>24.6</v>
      </c>
      <c r="I10" s="205">
        <v>24.9</v>
      </c>
      <c r="J10" s="205">
        <v>25.8</v>
      </c>
      <c r="K10" s="205">
        <v>25.9</v>
      </c>
      <c r="L10" s="205">
        <v>25.9</v>
      </c>
      <c r="M10" s="205">
        <v>25.8</v>
      </c>
      <c r="N10" s="205">
        <v>25.8</v>
      </c>
      <c r="O10" s="205">
        <v>26</v>
      </c>
      <c r="P10" s="205">
        <v>25.7</v>
      </c>
      <c r="Q10" s="205">
        <v>25.5</v>
      </c>
      <c r="R10" s="205">
        <v>25.7</v>
      </c>
      <c r="S10" s="205">
        <v>26.1</v>
      </c>
      <c r="T10" s="205">
        <v>26.6</v>
      </c>
      <c r="U10" s="205">
        <v>26.8</v>
      </c>
      <c r="V10" s="205">
        <v>26.2</v>
      </c>
      <c r="W10" s="205">
        <v>26.5</v>
      </c>
      <c r="X10" s="205">
        <v>27.2</v>
      </c>
      <c r="Y10" s="205">
        <v>25.7</v>
      </c>
      <c r="Z10" s="167">
        <f t="shared" si="0"/>
        <v>25.712500000000006</v>
      </c>
      <c r="AA10" s="209">
        <v>27.7</v>
      </c>
      <c r="AB10" s="210" t="s">
        <v>384</v>
      </c>
      <c r="AC10" s="1">
        <v>8</v>
      </c>
      <c r="AD10" s="209">
        <v>22</v>
      </c>
      <c r="AE10" s="212" t="s">
        <v>146</v>
      </c>
    </row>
    <row r="11" spans="1:31" ht="11.25" customHeight="1">
      <c r="A11" s="168">
        <v>9</v>
      </c>
      <c r="B11" s="205">
        <v>26</v>
      </c>
      <c r="C11" s="205">
        <v>25.7</v>
      </c>
      <c r="D11" s="205">
        <v>25.9</v>
      </c>
      <c r="E11" s="205">
        <v>25</v>
      </c>
      <c r="F11" s="205">
        <v>24.8</v>
      </c>
      <c r="G11" s="205">
        <v>26.5</v>
      </c>
      <c r="H11" s="205">
        <v>28.2</v>
      </c>
      <c r="I11" s="205">
        <v>27.5</v>
      </c>
      <c r="J11" s="205">
        <v>27.8</v>
      </c>
      <c r="K11" s="205">
        <v>27.9</v>
      </c>
      <c r="L11" s="205">
        <v>27.4</v>
      </c>
      <c r="M11" s="205">
        <v>27.2</v>
      </c>
      <c r="N11" s="205">
        <v>27.8</v>
      </c>
      <c r="O11" s="205">
        <v>28</v>
      </c>
      <c r="P11" s="205">
        <v>27.3</v>
      </c>
      <c r="Q11" s="205">
        <v>28</v>
      </c>
      <c r="R11" s="205">
        <v>27.2</v>
      </c>
      <c r="S11" s="205">
        <v>28.8</v>
      </c>
      <c r="T11" s="205">
        <v>27.4</v>
      </c>
      <c r="U11" s="205">
        <v>26.9</v>
      </c>
      <c r="V11" s="205">
        <v>27.9</v>
      </c>
      <c r="W11" s="205">
        <v>27.9</v>
      </c>
      <c r="X11" s="205">
        <v>27.7</v>
      </c>
      <c r="Y11" s="205">
        <v>27.8</v>
      </c>
      <c r="Z11" s="167">
        <f t="shared" si="0"/>
        <v>27.191666666666663</v>
      </c>
      <c r="AA11" s="209">
        <v>29.1</v>
      </c>
      <c r="AB11" s="210" t="s">
        <v>385</v>
      </c>
      <c r="AC11" s="1">
        <v>9</v>
      </c>
      <c r="AD11" s="209">
        <v>24.8</v>
      </c>
      <c r="AE11" s="212" t="s">
        <v>71</v>
      </c>
    </row>
    <row r="12" spans="1:31" ht="11.25" customHeight="1">
      <c r="A12" s="176">
        <v>10</v>
      </c>
      <c r="B12" s="207">
        <v>27.7</v>
      </c>
      <c r="C12" s="207">
        <v>27.6</v>
      </c>
      <c r="D12" s="207">
        <v>27.2</v>
      </c>
      <c r="E12" s="207">
        <v>27.1</v>
      </c>
      <c r="F12" s="207">
        <v>27.2</v>
      </c>
      <c r="G12" s="207">
        <v>27.2</v>
      </c>
      <c r="H12" s="207">
        <v>28.3</v>
      </c>
      <c r="I12" s="207">
        <v>30.1</v>
      </c>
      <c r="J12" s="207">
        <v>31.3</v>
      </c>
      <c r="K12" s="207">
        <v>33.4</v>
      </c>
      <c r="L12" s="207">
        <v>34.5</v>
      </c>
      <c r="M12" s="207">
        <v>36</v>
      </c>
      <c r="N12" s="207">
        <v>37.2</v>
      </c>
      <c r="O12" s="207">
        <v>36.7</v>
      </c>
      <c r="P12" s="207">
        <v>35.8</v>
      </c>
      <c r="Q12" s="207">
        <v>35.7</v>
      </c>
      <c r="R12" s="207">
        <v>34</v>
      </c>
      <c r="S12" s="207">
        <v>31.8</v>
      </c>
      <c r="T12" s="207">
        <v>29.4</v>
      </c>
      <c r="U12" s="207">
        <v>29</v>
      </c>
      <c r="V12" s="207">
        <v>27.4</v>
      </c>
      <c r="W12" s="207">
        <v>27</v>
      </c>
      <c r="X12" s="207">
        <v>25.8</v>
      </c>
      <c r="Y12" s="207">
        <v>25.3</v>
      </c>
      <c r="Z12" s="177">
        <f t="shared" si="0"/>
        <v>30.529166666666658</v>
      </c>
      <c r="AA12" s="208">
        <v>37.4</v>
      </c>
      <c r="AB12" s="211" t="s">
        <v>386</v>
      </c>
      <c r="AC12" s="164">
        <v>10</v>
      </c>
      <c r="AD12" s="208">
        <v>24.6</v>
      </c>
      <c r="AE12" s="213" t="s">
        <v>160</v>
      </c>
    </row>
    <row r="13" spans="1:31" ht="11.25" customHeight="1">
      <c r="A13" s="168">
        <v>11</v>
      </c>
      <c r="B13" s="205">
        <v>24.3</v>
      </c>
      <c r="C13" s="205">
        <v>24.4</v>
      </c>
      <c r="D13" s="205">
        <v>23.4</v>
      </c>
      <c r="E13" s="205">
        <v>22.9</v>
      </c>
      <c r="F13" s="205">
        <v>22.9</v>
      </c>
      <c r="G13" s="205">
        <v>24.9</v>
      </c>
      <c r="H13" s="205">
        <v>27.2</v>
      </c>
      <c r="I13" s="205">
        <v>28.1</v>
      </c>
      <c r="J13" s="205">
        <v>30</v>
      </c>
      <c r="K13" s="205">
        <v>30.7</v>
      </c>
      <c r="L13" s="205">
        <v>30.9</v>
      </c>
      <c r="M13" s="205">
        <v>29.6</v>
      </c>
      <c r="N13" s="205">
        <v>28.3</v>
      </c>
      <c r="O13" s="205">
        <v>26.9</v>
      </c>
      <c r="P13" s="205">
        <v>26.7</v>
      </c>
      <c r="Q13" s="205">
        <v>26.2</v>
      </c>
      <c r="R13" s="205">
        <v>26</v>
      </c>
      <c r="S13" s="205">
        <v>24.9</v>
      </c>
      <c r="T13" s="205">
        <v>24.1</v>
      </c>
      <c r="U13" s="205">
        <v>23.1</v>
      </c>
      <c r="V13" s="205">
        <v>22.7</v>
      </c>
      <c r="W13" s="205">
        <v>22.2</v>
      </c>
      <c r="X13" s="205">
        <v>22</v>
      </c>
      <c r="Y13" s="205">
        <v>22</v>
      </c>
      <c r="Z13" s="167">
        <f t="shared" si="0"/>
        <v>25.600000000000005</v>
      </c>
      <c r="AA13" s="209">
        <v>32.1</v>
      </c>
      <c r="AB13" s="210" t="s">
        <v>387</v>
      </c>
      <c r="AC13" s="1">
        <v>11</v>
      </c>
      <c r="AD13" s="209">
        <v>21.8</v>
      </c>
      <c r="AE13" s="212" t="s">
        <v>402</v>
      </c>
    </row>
    <row r="14" spans="1:31" ht="11.25" customHeight="1">
      <c r="A14" s="168">
        <v>12</v>
      </c>
      <c r="B14" s="205">
        <v>22.2</v>
      </c>
      <c r="C14" s="205">
        <v>22.3</v>
      </c>
      <c r="D14" s="205">
        <v>22.7</v>
      </c>
      <c r="E14" s="205">
        <v>22.4</v>
      </c>
      <c r="F14" s="205">
        <v>22.4</v>
      </c>
      <c r="G14" s="205">
        <v>22.8</v>
      </c>
      <c r="H14" s="205">
        <v>23.2</v>
      </c>
      <c r="I14" s="205">
        <v>24.2</v>
      </c>
      <c r="J14" s="205">
        <v>24.9</v>
      </c>
      <c r="K14" s="205">
        <v>26.3</v>
      </c>
      <c r="L14" s="205">
        <v>27.9</v>
      </c>
      <c r="M14" s="205">
        <v>25.3</v>
      </c>
      <c r="N14" s="205">
        <v>25.2</v>
      </c>
      <c r="O14" s="205">
        <v>25.1</v>
      </c>
      <c r="P14" s="205">
        <v>24.1</v>
      </c>
      <c r="Q14" s="205">
        <v>24.3</v>
      </c>
      <c r="R14" s="205">
        <v>23.8</v>
      </c>
      <c r="S14" s="205">
        <v>23.3</v>
      </c>
      <c r="T14" s="205">
        <v>22.8</v>
      </c>
      <c r="U14" s="205">
        <v>23</v>
      </c>
      <c r="V14" s="205">
        <v>22.6</v>
      </c>
      <c r="W14" s="205">
        <v>22.6</v>
      </c>
      <c r="X14" s="205">
        <v>21.8</v>
      </c>
      <c r="Y14" s="205">
        <v>21.5</v>
      </c>
      <c r="Z14" s="167">
        <f t="shared" si="0"/>
        <v>23.6125</v>
      </c>
      <c r="AA14" s="209">
        <v>28.4</v>
      </c>
      <c r="AB14" s="210" t="s">
        <v>388</v>
      </c>
      <c r="AC14" s="1">
        <v>12</v>
      </c>
      <c r="AD14" s="209">
        <v>21.4</v>
      </c>
      <c r="AE14" s="212" t="s">
        <v>279</v>
      </c>
    </row>
    <row r="15" spans="1:31" ht="11.25" customHeight="1">
      <c r="A15" s="168">
        <v>13</v>
      </c>
      <c r="B15" s="205">
        <v>21.8</v>
      </c>
      <c r="C15" s="205">
        <v>21.7</v>
      </c>
      <c r="D15" s="205">
        <v>21.7</v>
      </c>
      <c r="E15" s="205">
        <v>20.7</v>
      </c>
      <c r="F15" s="205">
        <v>20.7</v>
      </c>
      <c r="G15" s="205">
        <v>20.7</v>
      </c>
      <c r="H15" s="205">
        <v>21.4</v>
      </c>
      <c r="I15" s="205">
        <v>21.8</v>
      </c>
      <c r="J15" s="205">
        <v>22.3</v>
      </c>
      <c r="K15" s="205">
        <v>23.7</v>
      </c>
      <c r="L15" s="205">
        <v>22.1</v>
      </c>
      <c r="M15" s="205">
        <v>22.5</v>
      </c>
      <c r="N15" s="205">
        <v>22.4</v>
      </c>
      <c r="O15" s="205">
        <v>21.7</v>
      </c>
      <c r="P15" s="205">
        <v>21.8</v>
      </c>
      <c r="Q15" s="205">
        <v>21.7</v>
      </c>
      <c r="R15" s="205">
        <v>21.7</v>
      </c>
      <c r="S15" s="205">
        <v>21.7</v>
      </c>
      <c r="T15" s="205">
        <v>21.5</v>
      </c>
      <c r="U15" s="205">
        <v>21.5</v>
      </c>
      <c r="V15" s="205">
        <v>21.2</v>
      </c>
      <c r="W15" s="205">
        <v>20.7</v>
      </c>
      <c r="X15" s="205">
        <v>20.4</v>
      </c>
      <c r="Y15" s="205">
        <v>20.4</v>
      </c>
      <c r="Z15" s="167">
        <f t="shared" si="0"/>
        <v>21.575</v>
      </c>
      <c r="AA15" s="209">
        <v>24.3</v>
      </c>
      <c r="AB15" s="210" t="s">
        <v>78</v>
      </c>
      <c r="AC15" s="1">
        <v>13</v>
      </c>
      <c r="AD15" s="209">
        <v>19.6</v>
      </c>
      <c r="AE15" s="212" t="s">
        <v>115</v>
      </c>
    </row>
    <row r="16" spans="1:31" ht="11.25" customHeight="1">
      <c r="A16" s="168">
        <v>14</v>
      </c>
      <c r="B16" s="205">
        <v>20.2</v>
      </c>
      <c r="C16" s="205">
        <v>20.8</v>
      </c>
      <c r="D16" s="205">
        <v>21.4</v>
      </c>
      <c r="E16" s="205">
        <v>21.4</v>
      </c>
      <c r="F16" s="205">
        <v>21.6</v>
      </c>
      <c r="G16" s="205">
        <v>22.1</v>
      </c>
      <c r="H16" s="205">
        <v>22.5</v>
      </c>
      <c r="I16" s="205">
        <v>22.4</v>
      </c>
      <c r="J16" s="205">
        <v>22</v>
      </c>
      <c r="K16" s="205">
        <v>21.6</v>
      </c>
      <c r="L16" s="205">
        <v>21.4</v>
      </c>
      <c r="M16" s="205">
        <v>21.3</v>
      </c>
      <c r="N16" s="205">
        <v>21.3</v>
      </c>
      <c r="O16" s="205">
        <v>21.3</v>
      </c>
      <c r="P16" s="205">
        <v>21.7</v>
      </c>
      <c r="Q16" s="205">
        <v>20.7</v>
      </c>
      <c r="R16" s="205">
        <v>20.4</v>
      </c>
      <c r="S16" s="205">
        <v>20.2</v>
      </c>
      <c r="T16" s="205">
        <v>19.9</v>
      </c>
      <c r="U16" s="205">
        <v>19.8</v>
      </c>
      <c r="V16" s="205">
        <v>19.6</v>
      </c>
      <c r="W16" s="205">
        <v>19.7</v>
      </c>
      <c r="X16" s="205">
        <v>19.6</v>
      </c>
      <c r="Y16" s="205">
        <v>19.5</v>
      </c>
      <c r="Z16" s="167">
        <f t="shared" si="0"/>
        <v>20.933333333333334</v>
      </c>
      <c r="AA16" s="209">
        <v>22.7</v>
      </c>
      <c r="AB16" s="210" t="s">
        <v>250</v>
      </c>
      <c r="AC16" s="1">
        <v>14</v>
      </c>
      <c r="AD16" s="209">
        <v>19.4</v>
      </c>
      <c r="AE16" s="212" t="s">
        <v>115</v>
      </c>
    </row>
    <row r="17" spans="1:31" ht="11.25" customHeight="1">
      <c r="A17" s="168">
        <v>15</v>
      </c>
      <c r="B17" s="205">
        <v>19.5</v>
      </c>
      <c r="C17" s="205">
        <v>19.4</v>
      </c>
      <c r="D17" s="205">
        <v>19.1</v>
      </c>
      <c r="E17" s="205">
        <v>19.1</v>
      </c>
      <c r="F17" s="205">
        <v>18.9</v>
      </c>
      <c r="G17" s="205">
        <v>18.5</v>
      </c>
      <c r="H17" s="205">
        <v>18.5</v>
      </c>
      <c r="I17" s="205">
        <v>18.8</v>
      </c>
      <c r="J17" s="205">
        <v>19</v>
      </c>
      <c r="K17" s="205">
        <v>19.8</v>
      </c>
      <c r="L17" s="205">
        <v>20.1</v>
      </c>
      <c r="M17" s="205">
        <v>19.9</v>
      </c>
      <c r="N17" s="205">
        <v>20.5</v>
      </c>
      <c r="O17" s="205">
        <v>20.7</v>
      </c>
      <c r="P17" s="205">
        <v>21.1</v>
      </c>
      <c r="Q17" s="205">
        <v>21.3</v>
      </c>
      <c r="R17" s="205">
        <v>21.1</v>
      </c>
      <c r="S17" s="205">
        <v>20.7</v>
      </c>
      <c r="T17" s="205">
        <v>20.2</v>
      </c>
      <c r="U17" s="205">
        <v>19.9</v>
      </c>
      <c r="V17" s="205">
        <v>19.6</v>
      </c>
      <c r="W17" s="205">
        <v>19.4</v>
      </c>
      <c r="X17" s="205">
        <v>19.6</v>
      </c>
      <c r="Y17" s="205">
        <v>19.7</v>
      </c>
      <c r="Z17" s="167">
        <f t="shared" si="0"/>
        <v>19.76666666666667</v>
      </c>
      <c r="AA17" s="209">
        <v>21.6</v>
      </c>
      <c r="AB17" s="210" t="s">
        <v>389</v>
      </c>
      <c r="AC17" s="1">
        <v>15</v>
      </c>
      <c r="AD17" s="209">
        <v>18.4</v>
      </c>
      <c r="AE17" s="212" t="s">
        <v>403</v>
      </c>
    </row>
    <row r="18" spans="1:31" ht="11.25" customHeight="1">
      <c r="A18" s="168">
        <v>16</v>
      </c>
      <c r="B18" s="205">
        <v>19.7</v>
      </c>
      <c r="C18" s="205">
        <v>19.5</v>
      </c>
      <c r="D18" s="205">
        <v>19.5</v>
      </c>
      <c r="E18" s="205">
        <v>19.6</v>
      </c>
      <c r="F18" s="205">
        <v>19.7</v>
      </c>
      <c r="G18" s="205">
        <v>20.3</v>
      </c>
      <c r="H18" s="205">
        <v>21.2</v>
      </c>
      <c r="I18" s="205">
        <v>21.5</v>
      </c>
      <c r="J18" s="205">
        <v>22.4</v>
      </c>
      <c r="K18" s="205">
        <v>22.3</v>
      </c>
      <c r="L18" s="205">
        <v>22.9</v>
      </c>
      <c r="M18" s="205">
        <v>23.4</v>
      </c>
      <c r="N18" s="205">
        <v>23.3</v>
      </c>
      <c r="O18" s="205">
        <v>23.6</v>
      </c>
      <c r="P18" s="205">
        <v>22.7</v>
      </c>
      <c r="Q18" s="205">
        <v>22.2</v>
      </c>
      <c r="R18" s="205">
        <v>21.9</v>
      </c>
      <c r="S18" s="205">
        <v>21.4</v>
      </c>
      <c r="T18" s="205">
        <v>20.7</v>
      </c>
      <c r="U18" s="205">
        <v>20.6</v>
      </c>
      <c r="V18" s="205">
        <v>20.8</v>
      </c>
      <c r="W18" s="205">
        <v>21.3</v>
      </c>
      <c r="X18" s="205">
        <v>21.7</v>
      </c>
      <c r="Y18" s="205">
        <v>21.6</v>
      </c>
      <c r="Z18" s="167">
        <f t="shared" si="0"/>
        <v>21.40833333333333</v>
      </c>
      <c r="AA18" s="209">
        <v>23.7</v>
      </c>
      <c r="AB18" s="210" t="s">
        <v>299</v>
      </c>
      <c r="AC18" s="1">
        <v>16</v>
      </c>
      <c r="AD18" s="209">
        <v>19.3</v>
      </c>
      <c r="AE18" s="212" t="s">
        <v>404</v>
      </c>
    </row>
    <row r="19" spans="1:31" ht="11.25" customHeight="1">
      <c r="A19" s="168">
        <v>17</v>
      </c>
      <c r="B19" s="205">
        <v>21.5</v>
      </c>
      <c r="C19" s="205">
        <v>21.1</v>
      </c>
      <c r="D19" s="205">
        <v>21</v>
      </c>
      <c r="E19" s="205">
        <v>20.9</v>
      </c>
      <c r="F19" s="205">
        <v>20.8</v>
      </c>
      <c r="G19" s="205">
        <v>20.6</v>
      </c>
      <c r="H19" s="205">
        <v>20.8</v>
      </c>
      <c r="I19" s="205">
        <v>20.8</v>
      </c>
      <c r="J19" s="205">
        <v>21</v>
      </c>
      <c r="K19" s="205">
        <v>21.3</v>
      </c>
      <c r="L19" s="205">
        <v>22.1</v>
      </c>
      <c r="M19" s="205">
        <v>22.4</v>
      </c>
      <c r="N19" s="205">
        <v>21.9</v>
      </c>
      <c r="O19" s="205">
        <v>21.6</v>
      </c>
      <c r="P19" s="205">
        <v>22</v>
      </c>
      <c r="Q19" s="205">
        <v>22.4</v>
      </c>
      <c r="R19" s="205">
        <v>22.7</v>
      </c>
      <c r="S19" s="205">
        <v>23.3</v>
      </c>
      <c r="T19" s="205">
        <v>23.7</v>
      </c>
      <c r="U19" s="205">
        <v>23.8</v>
      </c>
      <c r="V19" s="205">
        <v>24.1</v>
      </c>
      <c r="W19" s="205">
        <v>24.2</v>
      </c>
      <c r="X19" s="205">
        <v>24.3</v>
      </c>
      <c r="Y19" s="205">
        <v>24.2</v>
      </c>
      <c r="Z19" s="167">
        <f t="shared" si="0"/>
        <v>22.187500000000004</v>
      </c>
      <c r="AA19" s="209">
        <v>24.4</v>
      </c>
      <c r="AB19" s="210" t="s">
        <v>390</v>
      </c>
      <c r="AC19" s="1">
        <v>17</v>
      </c>
      <c r="AD19" s="209">
        <v>20.6</v>
      </c>
      <c r="AE19" s="212" t="s">
        <v>107</v>
      </c>
    </row>
    <row r="20" spans="1:31" ht="11.25" customHeight="1">
      <c r="A20" s="168">
        <v>18</v>
      </c>
      <c r="B20" s="205">
        <v>24.3</v>
      </c>
      <c r="C20" s="205">
        <v>24.3</v>
      </c>
      <c r="D20" s="205">
        <v>24.4</v>
      </c>
      <c r="E20" s="205">
        <v>24.2</v>
      </c>
      <c r="F20" s="205">
        <v>24.4</v>
      </c>
      <c r="G20" s="205">
        <v>24.8</v>
      </c>
      <c r="H20" s="205">
        <v>25.7</v>
      </c>
      <c r="I20" s="205">
        <v>26.7</v>
      </c>
      <c r="J20" s="205">
        <v>26.4</v>
      </c>
      <c r="K20" s="205">
        <v>28.3</v>
      </c>
      <c r="L20" s="205">
        <v>29.6</v>
      </c>
      <c r="M20" s="205">
        <v>31.4</v>
      </c>
      <c r="N20" s="205">
        <v>31.3</v>
      </c>
      <c r="O20" s="205">
        <v>31.3</v>
      </c>
      <c r="P20" s="205">
        <v>30.3</v>
      </c>
      <c r="Q20" s="205">
        <v>29.3</v>
      </c>
      <c r="R20" s="205">
        <v>28.6</v>
      </c>
      <c r="S20" s="205">
        <v>27.9</v>
      </c>
      <c r="T20" s="205">
        <v>27.5</v>
      </c>
      <c r="U20" s="205">
        <v>27.3</v>
      </c>
      <c r="V20" s="205">
        <v>26.2</v>
      </c>
      <c r="W20" s="205">
        <v>25.9</v>
      </c>
      <c r="X20" s="205">
        <v>25.6</v>
      </c>
      <c r="Y20" s="205">
        <v>25.5</v>
      </c>
      <c r="Z20" s="167">
        <f t="shared" si="0"/>
        <v>27.133333333333336</v>
      </c>
      <c r="AA20" s="209">
        <v>32.5</v>
      </c>
      <c r="AB20" s="210" t="s">
        <v>391</v>
      </c>
      <c r="AC20" s="1">
        <v>18</v>
      </c>
      <c r="AD20" s="209">
        <v>24.1</v>
      </c>
      <c r="AE20" s="212" t="s">
        <v>247</v>
      </c>
    </row>
    <row r="21" spans="1:31" ht="11.25" customHeight="1">
      <c r="A21" s="168">
        <v>19</v>
      </c>
      <c r="B21" s="205">
        <v>25.4</v>
      </c>
      <c r="C21" s="205">
        <v>25</v>
      </c>
      <c r="D21" s="205">
        <v>24.9</v>
      </c>
      <c r="E21" s="205">
        <v>24.8</v>
      </c>
      <c r="F21" s="205">
        <v>25.2</v>
      </c>
      <c r="G21" s="205">
        <v>26.1</v>
      </c>
      <c r="H21" s="205">
        <v>27.7</v>
      </c>
      <c r="I21" s="205">
        <v>28.1</v>
      </c>
      <c r="J21" s="205">
        <v>28.9</v>
      </c>
      <c r="K21" s="205">
        <v>29.5</v>
      </c>
      <c r="L21" s="205">
        <v>31</v>
      </c>
      <c r="M21" s="205">
        <v>31.9</v>
      </c>
      <c r="N21" s="205">
        <v>33.3</v>
      </c>
      <c r="O21" s="205">
        <v>34.2</v>
      </c>
      <c r="P21" s="205">
        <v>34</v>
      </c>
      <c r="Q21" s="205">
        <v>32.6</v>
      </c>
      <c r="R21" s="205">
        <v>31.4</v>
      </c>
      <c r="S21" s="205">
        <v>30</v>
      </c>
      <c r="T21" s="205">
        <v>28.8</v>
      </c>
      <c r="U21" s="205">
        <v>27.9</v>
      </c>
      <c r="V21" s="205">
        <v>27.2</v>
      </c>
      <c r="W21" s="205">
        <v>26.7</v>
      </c>
      <c r="X21" s="205">
        <v>26.5</v>
      </c>
      <c r="Y21" s="205">
        <v>26.3</v>
      </c>
      <c r="Z21" s="167">
        <f t="shared" si="0"/>
        <v>28.641666666666666</v>
      </c>
      <c r="AA21" s="209">
        <v>34.2</v>
      </c>
      <c r="AB21" s="210" t="s">
        <v>392</v>
      </c>
      <c r="AC21" s="1">
        <v>19</v>
      </c>
      <c r="AD21" s="209">
        <v>24.6</v>
      </c>
      <c r="AE21" s="212" t="s">
        <v>231</v>
      </c>
    </row>
    <row r="22" spans="1:31" ht="11.25" customHeight="1">
      <c r="A22" s="176">
        <v>20</v>
      </c>
      <c r="B22" s="207">
        <v>26.1</v>
      </c>
      <c r="C22" s="207">
        <v>25.8</v>
      </c>
      <c r="D22" s="207">
        <v>25.7</v>
      </c>
      <c r="E22" s="207">
        <v>24.7</v>
      </c>
      <c r="F22" s="207">
        <v>23.7</v>
      </c>
      <c r="G22" s="207">
        <v>24.8</v>
      </c>
      <c r="H22" s="207">
        <v>27.2</v>
      </c>
      <c r="I22" s="207">
        <v>27.7</v>
      </c>
      <c r="J22" s="207">
        <v>28.1</v>
      </c>
      <c r="K22" s="207">
        <v>29.1</v>
      </c>
      <c r="L22" s="207">
        <v>29.8</v>
      </c>
      <c r="M22" s="207">
        <v>29.2</v>
      </c>
      <c r="N22" s="207">
        <v>28.7</v>
      </c>
      <c r="O22" s="207">
        <v>29.9</v>
      </c>
      <c r="P22" s="207">
        <v>29.3</v>
      </c>
      <c r="Q22" s="207">
        <v>29.2</v>
      </c>
      <c r="R22" s="207">
        <v>26.7</v>
      </c>
      <c r="S22" s="207">
        <v>25.3</v>
      </c>
      <c r="T22" s="207">
        <v>24.7</v>
      </c>
      <c r="U22" s="207">
        <v>24.7</v>
      </c>
      <c r="V22" s="207">
        <v>24.7</v>
      </c>
      <c r="W22" s="207">
        <v>24.4</v>
      </c>
      <c r="X22" s="207">
        <v>24.1</v>
      </c>
      <c r="Y22" s="207">
        <v>23.9</v>
      </c>
      <c r="Z22" s="177">
        <f t="shared" si="0"/>
        <v>26.5625</v>
      </c>
      <c r="AA22" s="208">
        <v>30.1</v>
      </c>
      <c r="AB22" s="211" t="s">
        <v>256</v>
      </c>
      <c r="AC22" s="164">
        <v>20</v>
      </c>
      <c r="AD22" s="208">
        <v>23.7</v>
      </c>
      <c r="AE22" s="213" t="s">
        <v>401</v>
      </c>
    </row>
    <row r="23" spans="1:31" ht="11.25" customHeight="1">
      <c r="A23" s="168">
        <v>21</v>
      </c>
      <c r="B23" s="205">
        <v>23.9</v>
      </c>
      <c r="C23" s="205">
        <v>24</v>
      </c>
      <c r="D23" s="205">
        <v>23.8</v>
      </c>
      <c r="E23" s="205">
        <v>23.8</v>
      </c>
      <c r="F23" s="205">
        <v>23.6</v>
      </c>
      <c r="G23" s="205">
        <v>24</v>
      </c>
      <c r="H23" s="205">
        <v>24.6</v>
      </c>
      <c r="I23" s="205">
        <v>25.1</v>
      </c>
      <c r="J23" s="205">
        <v>25.3</v>
      </c>
      <c r="K23" s="205">
        <v>25.6</v>
      </c>
      <c r="L23" s="205">
        <v>25.9</v>
      </c>
      <c r="M23" s="205">
        <v>25.7</v>
      </c>
      <c r="N23" s="205">
        <v>25.2</v>
      </c>
      <c r="O23" s="205">
        <v>25.4</v>
      </c>
      <c r="P23" s="205">
        <v>25.5</v>
      </c>
      <c r="Q23" s="205">
        <v>26.1</v>
      </c>
      <c r="R23" s="205">
        <v>25.7</v>
      </c>
      <c r="S23" s="205">
        <v>25.5</v>
      </c>
      <c r="T23" s="205">
        <v>25</v>
      </c>
      <c r="U23" s="205">
        <v>24.8</v>
      </c>
      <c r="V23" s="205">
        <v>24.7</v>
      </c>
      <c r="W23" s="205">
        <v>24.6</v>
      </c>
      <c r="X23" s="205">
        <v>24.6</v>
      </c>
      <c r="Y23" s="205">
        <v>24.6</v>
      </c>
      <c r="Z23" s="167">
        <f t="shared" si="0"/>
        <v>24.875</v>
      </c>
      <c r="AA23" s="209">
        <v>26.2</v>
      </c>
      <c r="AB23" s="210" t="s">
        <v>169</v>
      </c>
      <c r="AC23" s="1">
        <v>21</v>
      </c>
      <c r="AD23" s="209">
        <v>23.6</v>
      </c>
      <c r="AE23" s="212" t="s">
        <v>405</v>
      </c>
    </row>
    <row r="24" spans="1:31" ht="11.25" customHeight="1">
      <c r="A24" s="168">
        <v>22</v>
      </c>
      <c r="B24" s="205">
        <v>24.3</v>
      </c>
      <c r="C24" s="205">
        <v>24.3</v>
      </c>
      <c r="D24" s="205">
        <v>24.1</v>
      </c>
      <c r="E24" s="205">
        <v>24.1</v>
      </c>
      <c r="F24" s="205">
        <v>24.1</v>
      </c>
      <c r="G24" s="205">
        <v>24.1</v>
      </c>
      <c r="H24" s="205">
        <v>24.2</v>
      </c>
      <c r="I24" s="205">
        <v>24.4</v>
      </c>
      <c r="J24" s="205">
        <v>24.3</v>
      </c>
      <c r="K24" s="205">
        <v>24.6</v>
      </c>
      <c r="L24" s="205">
        <v>24.6</v>
      </c>
      <c r="M24" s="205">
        <v>25.7</v>
      </c>
      <c r="N24" s="205">
        <v>27.1</v>
      </c>
      <c r="O24" s="205">
        <v>26.8</v>
      </c>
      <c r="P24" s="205">
        <v>26.2</v>
      </c>
      <c r="Q24" s="205">
        <v>25.7</v>
      </c>
      <c r="R24" s="205">
        <v>25.1</v>
      </c>
      <c r="S24" s="205">
        <v>25.3</v>
      </c>
      <c r="T24" s="205">
        <v>25.1</v>
      </c>
      <c r="U24" s="205">
        <v>24.8</v>
      </c>
      <c r="V24" s="205">
        <v>24.6</v>
      </c>
      <c r="W24" s="205">
        <v>24.6</v>
      </c>
      <c r="X24" s="205">
        <v>24.4</v>
      </c>
      <c r="Y24" s="205">
        <v>24.2</v>
      </c>
      <c r="Z24" s="167">
        <f t="shared" si="0"/>
        <v>24.862500000000008</v>
      </c>
      <c r="AA24" s="209">
        <v>27.6</v>
      </c>
      <c r="AB24" s="210" t="s">
        <v>263</v>
      </c>
      <c r="AC24" s="1">
        <v>22</v>
      </c>
      <c r="AD24" s="209">
        <v>24</v>
      </c>
      <c r="AE24" s="212" t="s">
        <v>81</v>
      </c>
    </row>
    <row r="25" spans="1:31" ht="11.25" customHeight="1">
      <c r="A25" s="168">
        <v>23</v>
      </c>
      <c r="B25" s="205">
        <v>24.3</v>
      </c>
      <c r="C25" s="205">
        <v>24.2</v>
      </c>
      <c r="D25" s="205">
        <v>24</v>
      </c>
      <c r="E25" s="205">
        <v>24.1</v>
      </c>
      <c r="F25" s="205">
        <v>24</v>
      </c>
      <c r="G25" s="205">
        <v>24.1</v>
      </c>
      <c r="H25" s="205">
        <v>25.2</v>
      </c>
      <c r="I25" s="205">
        <v>24.9</v>
      </c>
      <c r="J25" s="205">
        <v>23.7</v>
      </c>
      <c r="K25" s="205">
        <v>24.9</v>
      </c>
      <c r="L25" s="205">
        <v>26.3</v>
      </c>
      <c r="M25" s="205">
        <v>27</v>
      </c>
      <c r="N25" s="205">
        <v>26.5</v>
      </c>
      <c r="O25" s="205">
        <v>27</v>
      </c>
      <c r="P25" s="205">
        <v>27</v>
      </c>
      <c r="Q25" s="205">
        <v>26.8</v>
      </c>
      <c r="R25" s="205">
        <v>26.5</v>
      </c>
      <c r="S25" s="205">
        <v>26.2</v>
      </c>
      <c r="T25" s="205">
        <v>24.2</v>
      </c>
      <c r="U25" s="205">
        <v>23.6</v>
      </c>
      <c r="V25" s="205">
        <v>23.1</v>
      </c>
      <c r="W25" s="205">
        <v>23.1</v>
      </c>
      <c r="X25" s="205">
        <v>23</v>
      </c>
      <c r="Y25" s="205">
        <v>23.1</v>
      </c>
      <c r="Z25" s="167">
        <f t="shared" si="0"/>
        <v>24.86666666666667</v>
      </c>
      <c r="AA25" s="209">
        <v>28.4</v>
      </c>
      <c r="AB25" s="210" t="s">
        <v>393</v>
      </c>
      <c r="AC25" s="1">
        <v>23</v>
      </c>
      <c r="AD25" s="209">
        <v>22.6</v>
      </c>
      <c r="AE25" s="212" t="s">
        <v>201</v>
      </c>
    </row>
    <row r="26" spans="1:31" ht="11.25" customHeight="1">
      <c r="A26" s="168">
        <v>24</v>
      </c>
      <c r="B26" s="205">
        <v>23.2</v>
      </c>
      <c r="C26" s="205">
        <v>23.3</v>
      </c>
      <c r="D26" s="205">
        <v>23.3</v>
      </c>
      <c r="E26" s="205">
        <v>22.6</v>
      </c>
      <c r="F26" s="205">
        <v>22.6</v>
      </c>
      <c r="G26" s="205">
        <v>22.7</v>
      </c>
      <c r="H26" s="205">
        <v>23.8</v>
      </c>
      <c r="I26" s="205">
        <v>25.5</v>
      </c>
      <c r="J26" s="205">
        <v>26.6</v>
      </c>
      <c r="K26" s="205">
        <v>26.4</v>
      </c>
      <c r="L26" s="205">
        <v>27.7</v>
      </c>
      <c r="M26" s="205">
        <v>27.1</v>
      </c>
      <c r="N26" s="205">
        <v>27</v>
      </c>
      <c r="O26" s="205">
        <v>26</v>
      </c>
      <c r="P26" s="205">
        <v>25.2</v>
      </c>
      <c r="Q26" s="205">
        <v>25.4</v>
      </c>
      <c r="R26" s="205">
        <v>25.1</v>
      </c>
      <c r="S26" s="205">
        <v>24.7</v>
      </c>
      <c r="T26" s="205">
        <v>24.3</v>
      </c>
      <c r="U26" s="205">
        <v>24.7</v>
      </c>
      <c r="V26" s="205">
        <v>24.6</v>
      </c>
      <c r="W26" s="205">
        <v>24.3</v>
      </c>
      <c r="X26" s="205">
        <v>24.7</v>
      </c>
      <c r="Y26" s="205">
        <v>24.6</v>
      </c>
      <c r="Z26" s="167">
        <f t="shared" si="0"/>
        <v>24.808333333333334</v>
      </c>
      <c r="AA26" s="209">
        <v>28.3</v>
      </c>
      <c r="AB26" s="210" t="s">
        <v>394</v>
      </c>
      <c r="AC26" s="1">
        <v>24</v>
      </c>
      <c r="AD26" s="209">
        <v>22.3</v>
      </c>
      <c r="AE26" s="212" t="s">
        <v>406</v>
      </c>
    </row>
    <row r="27" spans="1:31" ht="11.25" customHeight="1">
      <c r="A27" s="168">
        <v>25</v>
      </c>
      <c r="B27" s="205">
        <v>24.3</v>
      </c>
      <c r="C27" s="205">
        <v>24.3</v>
      </c>
      <c r="D27" s="205">
        <v>24.7</v>
      </c>
      <c r="E27" s="205">
        <v>24.9</v>
      </c>
      <c r="F27" s="205">
        <v>25</v>
      </c>
      <c r="G27" s="205">
        <v>25</v>
      </c>
      <c r="H27" s="205">
        <v>25.4</v>
      </c>
      <c r="I27" s="205">
        <v>26.1</v>
      </c>
      <c r="J27" s="205">
        <v>27.8</v>
      </c>
      <c r="K27" s="205">
        <v>27.4</v>
      </c>
      <c r="L27" s="205">
        <v>27.9</v>
      </c>
      <c r="M27" s="205">
        <v>29.3</v>
      </c>
      <c r="N27" s="205">
        <v>29.8</v>
      </c>
      <c r="O27" s="205">
        <v>30.2</v>
      </c>
      <c r="P27" s="205">
        <v>31.2</v>
      </c>
      <c r="Q27" s="205">
        <v>31.1</v>
      </c>
      <c r="R27" s="205">
        <v>28.7</v>
      </c>
      <c r="S27" s="205">
        <v>28.4</v>
      </c>
      <c r="T27" s="205">
        <v>27.4</v>
      </c>
      <c r="U27" s="205">
        <v>27</v>
      </c>
      <c r="V27" s="205">
        <v>26.4</v>
      </c>
      <c r="W27" s="205">
        <v>26.1</v>
      </c>
      <c r="X27" s="205">
        <v>25.8</v>
      </c>
      <c r="Y27" s="205">
        <v>25.4</v>
      </c>
      <c r="Z27" s="167">
        <f t="shared" si="0"/>
        <v>27.066666666666663</v>
      </c>
      <c r="AA27" s="209">
        <v>31.9</v>
      </c>
      <c r="AB27" s="210" t="s">
        <v>129</v>
      </c>
      <c r="AC27" s="1">
        <v>25</v>
      </c>
      <c r="AD27" s="209">
        <v>24.2</v>
      </c>
      <c r="AE27" s="212" t="s">
        <v>407</v>
      </c>
    </row>
    <row r="28" spans="1:31" ht="11.25" customHeight="1">
      <c r="A28" s="168">
        <v>26</v>
      </c>
      <c r="B28" s="205">
        <v>25.3</v>
      </c>
      <c r="C28" s="205">
        <v>25.2</v>
      </c>
      <c r="D28" s="205">
        <v>25.4</v>
      </c>
      <c r="E28" s="205">
        <v>25.3</v>
      </c>
      <c r="F28" s="205">
        <v>25.5</v>
      </c>
      <c r="G28" s="205">
        <v>25.8</v>
      </c>
      <c r="H28" s="205">
        <v>27.8</v>
      </c>
      <c r="I28" s="205">
        <v>30</v>
      </c>
      <c r="J28" s="205">
        <v>30.3</v>
      </c>
      <c r="K28" s="205">
        <v>31.5</v>
      </c>
      <c r="L28" s="205">
        <v>31.5</v>
      </c>
      <c r="M28" s="205">
        <v>31.5</v>
      </c>
      <c r="N28" s="205">
        <v>31.8</v>
      </c>
      <c r="O28" s="205">
        <v>32.2</v>
      </c>
      <c r="P28" s="205">
        <v>31.6</v>
      </c>
      <c r="Q28" s="205">
        <v>31.6</v>
      </c>
      <c r="R28" s="205">
        <v>30.8</v>
      </c>
      <c r="S28" s="205">
        <v>29</v>
      </c>
      <c r="T28" s="205">
        <v>28.1</v>
      </c>
      <c r="U28" s="205">
        <v>27.3</v>
      </c>
      <c r="V28" s="205">
        <v>27.3</v>
      </c>
      <c r="W28" s="205">
        <v>26.7</v>
      </c>
      <c r="X28" s="205">
        <v>27</v>
      </c>
      <c r="Y28" s="205">
        <v>26.7</v>
      </c>
      <c r="Z28" s="167">
        <f t="shared" si="0"/>
        <v>28.550000000000008</v>
      </c>
      <c r="AA28" s="209">
        <v>32.7</v>
      </c>
      <c r="AB28" s="210" t="s">
        <v>395</v>
      </c>
      <c r="AC28" s="1">
        <v>26</v>
      </c>
      <c r="AD28" s="209">
        <v>25</v>
      </c>
      <c r="AE28" s="212" t="s">
        <v>331</v>
      </c>
    </row>
    <row r="29" spans="1:31" ht="11.25" customHeight="1">
      <c r="A29" s="168">
        <v>27</v>
      </c>
      <c r="B29" s="205">
        <v>26.6</v>
      </c>
      <c r="C29" s="205">
        <v>27.2</v>
      </c>
      <c r="D29" s="205">
        <v>25.9</v>
      </c>
      <c r="E29" s="205">
        <v>25.5</v>
      </c>
      <c r="F29" s="205">
        <v>26.1</v>
      </c>
      <c r="G29" s="205">
        <v>25.9</v>
      </c>
      <c r="H29" s="205">
        <v>27.3</v>
      </c>
      <c r="I29" s="205">
        <v>28.8</v>
      </c>
      <c r="J29" s="205">
        <v>30</v>
      </c>
      <c r="K29" s="205">
        <v>31.3</v>
      </c>
      <c r="L29" s="205">
        <v>30.2</v>
      </c>
      <c r="M29" s="205">
        <v>29.9</v>
      </c>
      <c r="N29" s="205">
        <v>30.4</v>
      </c>
      <c r="O29" s="205">
        <v>30.3</v>
      </c>
      <c r="P29" s="205">
        <v>30.1</v>
      </c>
      <c r="Q29" s="205">
        <v>29.8</v>
      </c>
      <c r="R29" s="205">
        <v>29.4</v>
      </c>
      <c r="S29" s="205">
        <v>27.7</v>
      </c>
      <c r="T29" s="205">
        <v>26.7</v>
      </c>
      <c r="U29" s="205">
        <v>26.1</v>
      </c>
      <c r="V29" s="205">
        <v>25.8</v>
      </c>
      <c r="W29" s="205">
        <v>25.2</v>
      </c>
      <c r="X29" s="205">
        <v>25.9</v>
      </c>
      <c r="Y29" s="205">
        <v>25.3</v>
      </c>
      <c r="Z29" s="167">
        <f t="shared" si="0"/>
        <v>27.808333333333334</v>
      </c>
      <c r="AA29" s="209">
        <v>31.8</v>
      </c>
      <c r="AB29" s="210" t="s">
        <v>396</v>
      </c>
      <c r="AC29" s="1">
        <v>27</v>
      </c>
      <c r="AD29" s="209">
        <v>25.1</v>
      </c>
      <c r="AE29" s="212" t="s">
        <v>323</v>
      </c>
    </row>
    <row r="30" spans="1:31" ht="11.25" customHeight="1">
      <c r="A30" s="168">
        <v>28</v>
      </c>
      <c r="B30" s="205">
        <v>24.9</v>
      </c>
      <c r="C30" s="205">
        <v>24.9</v>
      </c>
      <c r="D30" s="205">
        <v>24.8</v>
      </c>
      <c r="E30" s="205">
        <v>24.3</v>
      </c>
      <c r="F30" s="205">
        <v>24.4</v>
      </c>
      <c r="G30" s="205">
        <v>25.6</v>
      </c>
      <c r="H30" s="205">
        <v>26.6</v>
      </c>
      <c r="I30" s="205">
        <v>27.4</v>
      </c>
      <c r="J30" s="205">
        <v>29</v>
      </c>
      <c r="K30" s="205">
        <v>29.5</v>
      </c>
      <c r="L30" s="205">
        <v>30.4</v>
      </c>
      <c r="M30" s="205">
        <v>29.5</v>
      </c>
      <c r="N30" s="205">
        <v>30.4</v>
      </c>
      <c r="O30" s="205">
        <v>30.5</v>
      </c>
      <c r="P30" s="205">
        <v>29.8</v>
      </c>
      <c r="Q30" s="205">
        <v>29.2</v>
      </c>
      <c r="R30" s="205">
        <v>28.9</v>
      </c>
      <c r="S30" s="205">
        <v>28.8</v>
      </c>
      <c r="T30" s="205">
        <v>28.1</v>
      </c>
      <c r="U30" s="205">
        <v>27.9</v>
      </c>
      <c r="V30" s="205">
        <v>27.7</v>
      </c>
      <c r="W30" s="205">
        <v>27.6</v>
      </c>
      <c r="X30" s="205">
        <v>27</v>
      </c>
      <c r="Y30" s="205">
        <v>26.6</v>
      </c>
      <c r="Z30" s="167">
        <f t="shared" si="0"/>
        <v>27.65833333333333</v>
      </c>
      <c r="AA30" s="209">
        <v>31.2</v>
      </c>
      <c r="AB30" s="210" t="s">
        <v>397</v>
      </c>
      <c r="AC30" s="1">
        <v>28</v>
      </c>
      <c r="AD30" s="209">
        <v>24.2</v>
      </c>
      <c r="AE30" s="212" t="s">
        <v>408</v>
      </c>
    </row>
    <row r="31" spans="1:31" ht="11.25" customHeight="1">
      <c r="A31" s="168">
        <v>29</v>
      </c>
      <c r="B31" s="205">
        <v>26.4</v>
      </c>
      <c r="C31" s="205">
        <v>25.8</v>
      </c>
      <c r="D31" s="205">
        <v>25.7</v>
      </c>
      <c r="E31" s="205">
        <v>25.7</v>
      </c>
      <c r="F31" s="205">
        <v>25.3</v>
      </c>
      <c r="G31" s="205">
        <v>25.1</v>
      </c>
      <c r="H31" s="205">
        <v>24.7</v>
      </c>
      <c r="I31" s="205">
        <v>26.3</v>
      </c>
      <c r="J31" s="205">
        <v>26.3</v>
      </c>
      <c r="K31" s="205">
        <v>26.4</v>
      </c>
      <c r="L31" s="205">
        <v>26.2</v>
      </c>
      <c r="M31" s="205">
        <v>27.3</v>
      </c>
      <c r="N31" s="205">
        <v>26.8</v>
      </c>
      <c r="O31" s="205">
        <v>27.5</v>
      </c>
      <c r="P31" s="205">
        <v>27.2</v>
      </c>
      <c r="Q31" s="205">
        <v>26.7</v>
      </c>
      <c r="R31" s="205">
        <v>26.6</v>
      </c>
      <c r="S31" s="205">
        <v>25.4</v>
      </c>
      <c r="T31" s="205">
        <v>24.8</v>
      </c>
      <c r="U31" s="205">
        <v>23.8</v>
      </c>
      <c r="V31" s="205">
        <v>23.4</v>
      </c>
      <c r="W31" s="205">
        <v>23.5</v>
      </c>
      <c r="X31" s="205">
        <v>23.5</v>
      </c>
      <c r="Y31" s="205">
        <v>23.1</v>
      </c>
      <c r="Z31" s="167">
        <f t="shared" si="0"/>
        <v>25.5625</v>
      </c>
      <c r="AA31" s="209">
        <v>27.8</v>
      </c>
      <c r="AB31" s="210" t="s">
        <v>73</v>
      </c>
      <c r="AC31" s="1">
        <v>29</v>
      </c>
      <c r="AD31" s="209">
        <v>22.9</v>
      </c>
      <c r="AE31" s="212" t="s">
        <v>122</v>
      </c>
    </row>
    <row r="32" spans="1:31" ht="11.25" customHeight="1">
      <c r="A32" s="168">
        <v>30</v>
      </c>
      <c r="B32" s="205">
        <v>22.8</v>
      </c>
      <c r="C32" s="205">
        <v>23.1</v>
      </c>
      <c r="D32" s="205">
        <v>23.8</v>
      </c>
      <c r="E32" s="205">
        <v>24</v>
      </c>
      <c r="F32" s="205">
        <v>23.2</v>
      </c>
      <c r="G32" s="205">
        <v>24.2</v>
      </c>
      <c r="H32" s="205">
        <v>27.5</v>
      </c>
      <c r="I32" s="205">
        <v>29</v>
      </c>
      <c r="J32" s="205">
        <v>30</v>
      </c>
      <c r="K32" s="205">
        <v>29.6</v>
      </c>
      <c r="L32" s="205">
        <v>29.4</v>
      </c>
      <c r="M32" s="205">
        <v>29.5</v>
      </c>
      <c r="N32" s="205">
        <v>28.9</v>
      </c>
      <c r="O32" s="205">
        <v>29.8</v>
      </c>
      <c r="P32" s="205">
        <v>29.5</v>
      </c>
      <c r="Q32" s="205">
        <v>29</v>
      </c>
      <c r="R32" s="205">
        <v>28.2</v>
      </c>
      <c r="S32" s="205">
        <v>27.8</v>
      </c>
      <c r="T32" s="205">
        <v>24.2</v>
      </c>
      <c r="U32" s="205">
        <v>24.8</v>
      </c>
      <c r="V32" s="205">
        <v>24.9</v>
      </c>
      <c r="W32" s="205">
        <v>25</v>
      </c>
      <c r="X32" s="205">
        <v>23.5</v>
      </c>
      <c r="Y32" s="205">
        <v>23.1</v>
      </c>
      <c r="Z32" s="167">
        <f t="shared" si="0"/>
        <v>26.45</v>
      </c>
      <c r="AA32" s="209">
        <v>30.9</v>
      </c>
      <c r="AB32" s="210" t="s">
        <v>398</v>
      </c>
      <c r="AC32" s="1">
        <v>30</v>
      </c>
      <c r="AD32" s="209">
        <v>22.6</v>
      </c>
      <c r="AE32" s="212" t="s">
        <v>409</v>
      </c>
    </row>
    <row r="33" spans="1:31" ht="11.25" customHeight="1">
      <c r="A33" s="168">
        <v>31</v>
      </c>
      <c r="B33" s="205">
        <v>22.7</v>
      </c>
      <c r="C33" s="205">
        <v>22.4</v>
      </c>
      <c r="D33" s="205">
        <v>22.6</v>
      </c>
      <c r="E33" s="205">
        <v>22.9</v>
      </c>
      <c r="F33" s="205">
        <v>22.6</v>
      </c>
      <c r="G33" s="205">
        <v>22.4</v>
      </c>
      <c r="H33" s="205">
        <v>24.8</v>
      </c>
      <c r="I33" s="205">
        <v>25.6</v>
      </c>
      <c r="J33" s="205">
        <v>25.9</v>
      </c>
      <c r="K33" s="205">
        <v>26.9</v>
      </c>
      <c r="L33" s="205">
        <v>27.5</v>
      </c>
      <c r="M33" s="205">
        <v>26.4</v>
      </c>
      <c r="N33" s="205">
        <v>26.1</v>
      </c>
      <c r="O33" s="205">
        <v>26.5</v>
      </c>
      <c r="P33" s="205">
        <v>27.3</v>
      </c>
      <c r="Q33" s="205">
        <v>27.1</v>
      </c>
      <c r="R33" s="205">
        <v>26.2</v>
      </c>
      <c r="S33" s="205">
        <v>25.3</v>
      </c>
      <c r="T33" s="205">
        <v>24</v>
      </c>
      <c r="U33" s="205">
        <v>23.7</v>
      </c>
      <c r="V33" s="205">
        <v>23.5</v>
      </c>
      <c r="W33" s="205">
        <v>23.4</v>
      </c>
      <c r="X33" s="205">
        <v>23.7</v>
      </c>
      <c r="Y33" s="205">
        <v>23.1</v>
      </c>
      <c r="Z33" s="167">
        <f t="shared" si="0"/>
        <v>24.691666666666674</v>
      </c>
      <c r="AA33" s="209">
        <v>28.3</v>
      </c>
      <c r="AB33" s="210" t="s">
        <v>399</v>
      </c>
      <c r="AC33" s="1">
        <v>31</v>
      </c>
      <c r="AD33" s="209">
        <v>22.3</v>
      </c>
      <c r="AE33" s="212" t="s">
        <v>337</v>
      </c>
    </row>
    <row r="34" spans="1:31" ht="15" customHeight="1">
      <c r="A34" s="169" t="s">
        <v>9</v>
      </c>
      <c r="B34" s="170">
        <f aca="true" t="shared" si="1" ref="B34:Q34">AVERAGE(B3:B33)</f>
        <v>24.274193548387093</v>
      </c>
      <c r="C34" s="170">
        <f t="shared" si="1"/>
        <v>24.196774193548386</v>
      </c>
      <c r="D34" s="170">
        <f t="shared" si="1"/>
        <v>24.103225806451608</v>
      </c>
      <c r="E34" s="170">
        <f t="shared" si="1"/>
        <v>23.941935483870967</v>
      </c>
      <c r="F34" s="170">
        <f t="shared" si="1"/>
        <v>23.799999999999997</v>
      </c>
      <c r="G34" s="170">
        <f t="shared" si="1"/>
        <v>24.41612903225807</v>
      </c>
      <c r="H34" s="170">
        <f t="shared" si="1"/>
        <v>25.519354838709674</v>
      </c>
      <c r="I34" s="170">
        <f t="shared" si="1"/>
        <v>26.34193548387097</v>
      </c>
      <c r="J34" s="170">
        <f t="shared" si="1"/>
        <v>26.94516129032257</v>
      </c>
      <c r="K34" s="170">
        <f t="shared" si="1"/>
        <v>27.448387096774194</v>
      </c>
      <c r="L34" s="170">
        <f t="shared" si="1"/>
        <v>27.770967741935483</v>
      </c>
      <c r="M34" s="170">
        <f t="shared" si="1"/>
        <v>27.748387096774195</v>
      </c>
      <c r="N34" s="170">
        <f t="shared" si="1"/>
        <v>27.77096774193548</v>
      </c>
      <c r="O34" s="170">
        <f t="shared" si="1"/>
        <v>27.906451612903222</v>
      </c>
      <c r="P34" s="170">
        <f t="shared" si="1"/>
        <v>27.635483870967743</v>
      </c>
      <c r="Q34" s="170">
        <f t="shared" si="1"/>
        <v>27.367741935483874</v>
      </c>
      <c r="R34" s="170">
        <f>AVERAGE(R3:R33)</f>
        <v>26.7483870967742</v>
      </c>
      <c r="S34" s="170">
        <f aca="true" t="shared" si="2" ref="S34:Y34">AVERAGE(S3:S33)</f>
        <v>26.148387096774186</v>
      </c>
      <c r="T34" s="170">
        <f t="shared" si="2"/>
        <v>25.403225806451612</v>
      </c>
      <c r="U34" s="170">
        <f t="shared" si="2"/>
        <v>25.14516129032258</v>
      </c>
      <c r="V34" s="170">
        <f t="shared" si="2"/>
        <v>24.848387096774193</v>
      </c>
      <c r="W34" s="170">
        <f t="shared" si="2"/>
        <v>24.712903225806453</v>
      </c>
      <c r="X34" s="170">
        <f t="shared" si="2"/>
        <v>24.6</v>
      </c>
      <c r="Y34" s="170">
        <f t="shared" si="2"/>
        <v>24.35161290322581</v>
      </c>
      <c r="Z34" s="170">
        <f>AVERAGE(B3:Y33)</f>
        <v>25.797715053763447</v>
      </c>
      <c r="AA34" s="171">
        <f>(AVERAGE(最高))</f>
        <v>29.312903225806448</v>
      </c>
      <c r="AB34" s="172"/>
      <c r="AC34" s="173"/>
      <c r="AD34" s="171">
        <f>(AVERAGE(最低))</f>
        <v>23.090322580645164</v>
      </c>
      <c r="AE34" s="172"/>
    </row>
    <row r="35" ht="9.75" customHeight="1"/>
    <row r="36" spans="1:9" ht="11.25" customHeight="1">
      <c r="A36" s="151" t="s">
        <v>10</v>
      </c>
      <c r="B36" s="151"/>
      <c r="C36" s="151"/>
      <c r="D36" s="151"/>
      <c r="E36" s="151"/>
      <c r="F36" s="151"/>
      <c r="G36" s="151"/>
      <c r="H36" s="151"/>
      <c r="I36" s="151"/>
    </row>
    <row r="37" spans="1:9" ht="11.25" customHeight="1">
      <c r="A37" s="152" t="s">
        <v>11</v>
      </c>
      <c r="B37" s="153"/>
      <c r="C37" s="153"/>
      <c r="D37" s="115">
        <f>COUNTIF(mean,"&lt;0")</f>
        <v>0</v>
      </c>
      <c r="E37" s="151"/>
      <c r="F37" s="151"/>
      <c r="G37" s="151"/>
      <c r="H37" s="151"/>
      <c r="I37" s="151"/>
    </row>
    <row r="38" spans="1:9" ht="11.25" customHeight="1">
      <c r="A38" s="154" t="s">
        <v>12</v>
      </c>
      <c r="B38" s="155"/>
      <c r="C38" s="155"/>
      <c r="D38" s="116">
        <f>COUNTIF(mean,"&gt;=25")</f>
        <v>20</v>
      </c>
      <c r="E38" s="151"/>
      <c r="F38" s="151"/>
      <c r="G38" s="151"/>
      <c r="H38" s="151"/>
      <c r="I38" s="151"/>
    </row>
    <row r="39" spans="1:9" ht="11.25" customHeight="1">
      <c r="A39" s="152" t="s">
        <v>13</v>
      </c>
      <c r="B39" s="153"/>
      <c r="C39" s="153"/>
      <c r="D39" s="115">
        <f>COUNTIF(最低,"&lt;0")</f>
        <v>0</v>
      </c>
      <c r="E39" s="151"/>
      <c r="F39" s="151"/>
      <c r="G39" s="151"/>
      <c r="H39" s="151"/>
      <c r="I39" s="151"/>
    </row>
    <row r="40" spans="1:9" ht="11.25" customHeight="1">
      <c r="A40" s="154" t="s">
        <v>14</v>
      </c>
      <c r="B40" s="155"/>
      <c r="C40" s="155"/>
      <c r="D40" s="116">
        <f>COUNTIF(最低,"&gt;=25")</f>
        <v>6</v>
      </c>
      <c r="E40" s="151"/>
      <c r="F40" s="151"/>
      <c r="G40" s="151"/>
      <c r="H40" s="151"/>
      <c r="I40" s="151"/>
    </row>
    <row r="41" spans="1:9" ht="11.25" customHeight="1">
      <c r="A41" s="152" t="s">
        <v>15</v>
      </c>
      <c r="B41" s="153"/>
      <c r="C41" s="153"/>
      <c r="D41" s="115">
        <f>COUNTIF(最高,"&lt;0")</f>
        <v>0</v>
      </c>
      <c r="E41" s="151"/>
      <c r="F41" s="151"/>
      <c r="G41" s="151"/>
      <c r="H41" s="151"/>
      <c r="I41" s="151"/>
    </row>
    <row r="42" spans="1:9" ht="11.25" customHeight="1">
      <c r="A42" s="154" t="s">
        <v>16</v>
      </c>
      <c r="B42" s="155"/>
      <c r="C42" s="155"/>
      <c r="D42" s="116">
        <f>COUNTIF(最高,"&gt;=25")</f>
        <v>26</v>
      </c>
      <c r="E42" s="151"/>
      <c r="F42" s="151"/>
      <c r="G42" s="151"/>
      <c r="H42" s="151"/>
      <c r="I42" s="151"/>
    </row>
    <row r="43" spans="1:9" ht="11.25" customHeight="1">
      <c r="A43" s="156" t="s">
        <v>17</v>
      </c>
      <c r="B43" s="157"/>
      <c r="C43" s="157"/>
      <c r="D43" s="117">
        <f>COUNTIF(最高,"&gt;=30")</f>
        <v>17</v>
      </c>
      <c r="E43" s="151"/>
      <c r="F43" s="151"/>
      <c r="G43" s="151"/>
      <c r="H43" s="151"/>
      <c r="I43" s="151"/>
    </row>
    <row r="44" spans="1:9" ht="11.25" customHeight="1">
      <c r="A44" s="151" t="s">
        <v>18</v>
      </c>
      <c r="B44" s="151"/>
      <c r="C44" s="151"/>
      <c r="D44" s="151"/>
      <c r="E44" s="151"/>
      <c r="F44" s="151"/>
      <c r="G44" s="151"/>
      <c r="H44" s="151"/>
      <c r="I44" s="151"/>
    </row>
    <row r="45" spans="1:9" ht="11.25" customHeight="1">
      <c r="A45" s="159" t="s">
        <v>19</v>
      </c>
      <c r="B45" s="158"/>
      <c r="C45" s="158" t="s">
        <v>3</v>
      </c>
      <c r="D45" s="160" t="s">
        <v>6</v>
      </c>
      <c r="E45" s="151"/>
      <c r="F45" s="159" t="s">
        <v>20</v>
      </c>
      <c r="G45" s="158"/>
      <c r="H45" s="158" t="s">
        <v>3</v>
      </c>
      <c r="I45" s="160" t="s">
        <v>8</v>
      </c>
    </row>
    <row r="46" spans="1:9" ht="11.25" customHeight="1">
      <c r="A46" s="118"/>
      <c r="B46" s="119">
        <f>MAX(最高)</f>
        <v>37.4</v>
      </c>
      <c r="C46" s="222">
        <v>10</v>
      </c>
      <c r="D46" s="227" t="s">
        <v>386</v>
      </c>
      <c r="E46" s="151"/>
      <c r="F46" s="118"/>
      <c r="G46" s="119">
        <f>MIN(最低)</f>
        <v>18.4</v>
      </c>
      <c r="H46" s="222">
        <v>15</v>
      </c>
      <c r="I46" s="223" t="s">
        <v>403</v>
      </c>
    </row>
    <row r="47" spans="1:9" ht="11.25" customHeight="1">
      <c r="A47" s="120"/>
      <c r="B47" s="224"/>
      <c r="C47" s="218"/>
      <c r="D47" s="219"/>
      <c r="E47" s="151"/>
      <c r="F47" s="120"/>
      <c r="G47" s="224"/>
      <c r="H47" s="222"/>
      <c r="I47" s="228"/>
    </row>
    <row r="48" spans="1:9" ht="11.25" customHeight="1">
      <c r="A48" s="121"/>
      <c r="B48" s="122"/>
      <c r="C48" s="220"/>
      <c r="D48" s="221"/>
      <c r="E48" s="151"/>
      <c r="F48" s="121"/>
      <c r="G48" s="122"/>
      <c r="H48" s="220"/>
      <c r="I48" s="226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E48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3.75390625" style="0" hidden="1" customWidth="1"/>
    <col min="30" max="31" width="6.25390625" style="0" customWidth="1"/>
    <col min="32" max="32" width="2.75390625" style="0" customWidth="1"/>
  </cols>
  <sheetData>
    <row r="1" spans="2:30" ht="18" customHeight="1">
      <c r="B1" s="166" t="s">
        <v>0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Z1" s="178">
        <f>'1月'!Z1</f>
        <v>2021</v>
      </c>
      <c r="AA1" t="s">
        <v>1</v>
      </c>
      <c r="AB1" s="179">
        <v>9</v>
      </c>
      <c r="AC1" s="165"/>
      <c r="AD1" t="s">
        <v>2</v>
      </c>
    </row>
    <row r="2" spans="1:31" ht="12" customHeight="1">
      <c r="A2" s="174" t="s">
        <v>3</v>
      </c>
      <c r="B2" s="175">
        <v>1</v>
      </c>
      <c r="C2" s="175">
        <v>2</v>
      </c>
      <c r="D2" s="175">
        <v>3</v>
      </c>
      <c r="E2" s="175">
        <v>4</v>
      </c>
      <c r="F2" s="175">
        <v>5</v>
      </c>
      <c r="G2" s="175">
        <v>6</v>
      </c>
      <c r="H2" s="175">
        <v>7</v>
      </c>
      <c r="I2" s="175">
        <v>8</v>
      </c>
      <c r="J2" s="175">
        <v>9</v>
      </c>
      <c r="K2" s="175">
        <v>10</v>
      </c>
      <c r="L2" s="175">
        <v>11</v>
      </c>
      <c r="M2" s="175">
        <v>12</v>
      </c>
      <c r="N2" s="175">
        <v>13</v>
      </c>
      <c r="O2" s="175">
        <v>14</v>
      </c>
      <c r="P2" s="175">
        <v>15</v>
      </c>
      <c r="Q2" s="175">
        <v>16</v>
      </c>
      <c r="R2" s="175">
        <v>17</v>
      </c>
      <c r="S2" s="175">
        <v>18</v>
      </c>
      <c r="T2" s="175">
        <v>19</v>
      </c>
      <c r="U2" s="175">
        <v>20</v>
      </c>
      <c r="V2" s="175">
        <v>21</v>
      </c>
      <c r="W2" s="175">
        <v>22</v>
      </c>
      <c r="X2" s="175">
        <v>23</v>
      </c>
      <c r="Y2" s="175">
        <v>24</v>
      </c>
      <c r="Z2" s="180" t="s">
        <v>4</v>
      </c>
      <c r="AA2" s="180" t="s">
        <v>5</v>
      </c>
      <c r="AB2" s="174" t="s">
        <v>6</v>
      </c>
      <c r="AC2" s="180" t="s">
        <v>3</v>
      </c>
      <c r="AD2" s="180" t="s">
        <v>7</v>
      </c>
      <c r="AE2" s="174" t="s">
        <v>8</v>
      </c>
    </row>
    <row r="3" spans="1:31" ht="11.25" customHeight="1">
      <c r="A3" s="168">
        <v>1</v>
      </c>
      <c r="B3" s="205">
        <v>21.9</v>
      </c>
      <c r="C3" s="205">
        <v>21.5</v>
      </c>
      <c r="D3" s="205">
        <v>21.4</v>
      </c>
      <c r="E3" s="205">
        <v>21.2</v>
      </c>
      <c r="F3" s="205">
        <v>20.9</v>
      </c>
      <c r="G3" s="205">
        <v>20.6</v>
      </c>
      <c r="H3" s="205">
        <v>19.8</v>
      </c>
      <c r="I3" s="205">
        <v>19.5</v>
      </c>
      <c r="J3" s="205">
        <v>19.5</v>
      </c>
      <c r="K3" s="205">
        <v>19.6</v>
      </c>
      <c r="L3" s="205">
        <v>19.9</v>
      </c>
      <c r="M3" s="205">
        <v>20.5</v>
      </c>
      <c r="N3" s="205">
        <v>20</v>
      </c>
      <c r="O3" s="205">
        <v>19.2</v>
      </c>
      <c r="P3" s="205">
        <v>18.9</v>
      </c>
      <c r="Q3" s="205">
        <v>18.8</v>
      </c>
      <c r="R3" s="205">
        <v>18.8</v>
      </c>
      <c r="S3" s="205">
        <v>18.4</v>
      </c>
      <c r="T3" s="205">
        <v>18.4</v>
      </c>
      <c r="U3" s="205">
        <v>18.5</v>
      </c>
      <c r="V3" s="205">
        <v>18.4</v>
      </c>
      <c r="W3" s="205">
        <v>18.7</v>
      </c>
      <c r="X3" s="205">
        <v>18.8</v>
      </c>
      <c r="Y3" s="205">
        <v>19</v>
      </c>
      <c r="Z3" s="167">
        <f aca="true" t="shared" si="0" ref="Z3:Z32">AVERAGE(B3:Y3)</f>
        <v>19.674999999999997</v>
      </c>
      <c r="AA3" s="209">
        <v>23.2</v>
      </c>
      <c r="AB3" s="210" t="s">
        <v>177</v>
      </c>
      <c r="AC3" s="1">
        <v>1</v>
      </c>
      <c r="AD3" s="209">
        <v>18.2</v>
      </c>
      <c r="AE3" s="212" t="s">
        <v>428</v>
      </c>
    </row>
    <row r="4" spans="1:31" ht="11.25" customHeight="1">
      <c r="A4" s="168">
        <v>2</v>
      </c>
      <c r="B4" s="205">
        <v>19</v>
      </c>
      <c r="C4" s="205">
        <v>18.9</v>
      </c>
      <c r="D4" s="205">
        <v>18.7</v>
      </c>
      <c r="E4" s="205">
        <v>18.7</v>
      </c>
      <c r="F4" s="205">
        <v>18.6</v>
      </c>
      <c r="G4" s="205">
        <v>18.4</v>
      </c>
      <c r="H4" s="205">
        <v>18.4</v>
      </c>
      <c r="I4" s="205">
        <v>18.5</v>
      </c>
      <c r="J4" s="205">
        <v>19</v>
      </c>
      <c r="K4" s="205">
        <v>19.3</v>
      </c>
      <c r="L4" s="205">
        <v>19.7</v>
      </c>
      <c r="M4" s="205">
        <v>19.8</v>
      </c>
      <c r="N4" s="205">
        <v>19.2</v>
      </c>
      <c r="O4" s="205">
        <v>19.4</v>
      </c>
      <c r="P4" s="205">
        <v>19.5</v>
      </c>
      <c r="Q4" s="205">
        <v>19.7</v>
      </c>
      <c r="R4" s="205">
        <v>19.7</v>
      </c>
      <c r="S4" s="206">
        <v>19.9</v>
      </c>
      <c r="T4" s="205">
        <v>20</v>
      </c>
      <c r="U4" s="205">
        <v>19.8</v>
      </c>
      <c r="V4" s="205">
        <v>19.9</v>
      </c>
      <c r="W4" s="205">
        <v>20.3</v>
      </c>
      <c r="X4" s="205">
        <v>20.7</v>
      </c>
      <c r="Y4" s="205">
        <v>20.9</v>
      </c>
      <c r="Z4" s="167">
        <f t="shared" si="0"/>
        <v>19.416666666666664</v>
      </c>
      <c r="AA4" s="209">
        <v>21</v>
      </c>
      <c r="AB4" s="210" t="s">
        <v>154</v>
      </c>
      <c r="AC4" s="1">
        <v>2</v>
      </c>
      <c r="AD4" s="209">
        <v>18.4</v>
      </c>
      <c r="AE4" s="212" t="s">
        <v>429</v>
      </c>
    </row>
    <row r="5" spans="1:31" ht="11.25" customHeight="1">
      <c r="A5" s="168">
        <v>3</v>
      </c>
      <c r="B5" s="205">
        <v>21.1</v>
      </c>
      <c r="C5" s="205">
        <v>21.1</v>
      </c>
      <c r="D5" s="205">
        <v>21</v>
      </c>
      <c r="E5" s="205">
        <v>20.7</v>
      </c>
      <c r="F5" s="205">
        <v>20.7</v>
      </c>
      <c r="G5" s="205">
        <v>20.8</v>
      </c>
      <c r="H5" s="205">
        <v>21</v>
      </c>
      <c r="I5" s="205">
        <v>21.4</v>
      </c>
      <c r="J5" s="205">
        <v>21.7</v>
      </c>
      <c r="K5" s="205">
        <v>22</v>
      </c>
      <c r="L5" s="205">
        <v>21.3</v>
      </c>
      <c r="M5" s="205">
        <v>20.7</v>
      </c>
      <c r="N5" s="205">
        <v>20.5</v>
      </c>
      <c r="O5" s="205">
        <v>21</v>
      </c>
      <c r="P5" s="205">
        <v>21.4</v>
      </c>
      <c r="Q5" s="205">
        <v>20.9</v>
      </c>
      <c r="R5" s="205">
        <v>20.6</v>
      </c>
      <c r="S5" s="205">
        <v>20.8</v>
      </c>
      <c r="T5" s="205">
        <v>21.1</v>
      </c>
      <c r="U5" s="205">
        <v>20.7</v>
      </c>
      <c r="V5" s="205">
        <v>20.4</v>
      </c>
      <c r="W5" s="205">
        <v>20.9</v>
      </c>
      <c r="X5" s="205">
        <v>20.7</v>
      </c>
      <c r="Y5" s="205">
        <v>21.3</v>
      </c>
      <c r="Z5" s="167">
        <f t="shared" si="0"/>
        <v>20.991666666666664</v>
      </c>
      <c r="AA5" s="209">
        <v>22.2</v>
      </c>
      <c r="AB5" s="210" t="s">
        <v>410</v>
      </c>
      <c r="AC5" s="1">
        <v>3</v>
      </c>
      <c r="AD5" s="209">
        <v>20.2</v>
      </c>
      <c r="AE5" s="212" t="s">
        <v>430</v>
      </c>
    </row>
    <row r="6" spans="1:31" ht="11.25" customHeight="1">
      <c r="A6" s="168">
        <v>4</v>
      </c>
      <c r="B6" s="205">
        <v>21.3</v>
      </c>
      <c r="C6" s="205">
        <v>21.3</v>
      </c>
      <c r="D6" s="205">
        <v>21</v>
      </c>
      <c r="E6" s="205">
        <v>20.8</v>
      </c>
      <c r="F6" s="205">
        <v>20.4</v>
      </c>
      <c r="G6" s="205">
        <v>20.1</v>
      </c>
      <c r="H6" s="205">
        <v>19.9</v>
      </c>
      <c r="I6" s="205">
        <v>20.7</v>
      </c>
      <c r="J6" s="205">
        <v>21.5</v>
      </c>
      <c r="K6" s="205">
        <v>21.5</v>
      </c>
      <c r="L6" s="205">
        <v>22</v>
      </c>
      <c r="M6" s="205">
        <v>21.8</v>
      </c>
      <c r="N6" s="205">
        <v>21.8</v>
      </c>
      <c r="O6" s="205">
        <v>22.7</v>
      </c>
      <c r="P6" s="205">
        <v>21.4</v>
      </c>
      <c r="Q6" s="205">
        <v>20.7</v>
      </c>
      <c r="R6" s="205">
        <v>20</v>
      </c>
      <c r="S6" s="205">
        <v>19.8</v>
      </c>
      <c r="T6" s="205">
        <v>19.3</v>
      </c>
      <c r="U6" s="205">
        <v>19.3</v>
      </c>
      <c r="V6" s="205">
        <v>19.3</v>
      </c>
      <c r="W6" s="205">
        <v>19.6</v>
      </c>
      <c r="X6" s="205">
        <v>19.6</v>
      </c>
      <c r="Y6" s="205">
        <v>19.7</v>
      </c>
      <c r="Z6" s="167">
        <f t="shared" si="0"/>
        <v>20.645833333333336</v>
      </c>
      <c r="AA6" s="209">
        <v>23.1</v>
      </c>
      <c r="AB6" s="210" t="s">
        <v>411</v>
      </c>
      <c r="AC6" s="1">
        <v>4</v>
      </c>
      <c r="AD6" s="209">
        <v>19.1</v>
      </c>
      <c r="AE6" s="212" t="s">
        <v>431</v>
      </c>
    </row>
    <row r="7" spans="1:31" ht="11.25" customHeight="1">
      <c r="A7" s="168">
        <v>5</v>
      </c>
      <c r="B7" s="205">
        <v>20</v>
      </c>
      <c r="C7" s="205">
        <v>19.9</v>
      </c>
      <c r="D7" s="205">
        <v>20.3</v>
      </c>
      <c r="E7" s="205">
        <v>20.3</v>
      </c>
      <c r="F7" s="205">
        <v>20.5</v>
      </c>
      <c r="G7" s="205">
        <v>20.6</v>
      </c>
      <c r="H7" s="205">
        <v>21.1</v>
      </c>
      <c r="I7" s="205">
        <v>21.7</v>
      </c>
      <c r="J7" s="205">
        <v>21.8</v>
      </c>
      <c r="K7" s="205">
        <v>22</v>
      </c>
      <c r="L7" s="205">
        <v>23.7</v>
      </c>
      <c r="M7" s="205">
        <v>23.7</v>
      </c>
      <c r="N7" s="205">
        <v>24.1</v>
      </c>
      <c r="O7" s="205">
        <v>24.8</v>
      </c>
      <c r="P7" s="205">
        <v>23.1</v>
      </c>
      <c r="Q7" s="205">
        <v>21.1</v>
      </c>
      <c r="R7" s="205">
        <v>21.4</v>
      </c>
      <c r="S7" s="205">
        <v>20.7</v>
      </c>
      <c r="T7" s="205">
        <v>20.4</v>
      </c>
      <c r="U7" s="205">
        <v>20.2</v>
      </c>
      <c r="V7" s="205">
        <v>20</v>
      </c>
      <c r="W7" s="205">
        <v>19.7</v>
      </c>
      <c r="X7" s="205">
        <v>19.8</v>
      </c>
      <c r="Y7" s="205">
        <v>19.6</v>
      </c>
      <c r="Z7" s="167">
        <f t="shared" si="0"/>
        <v>21.270833333333332</v>
      </c>
      <c r="AA7" s="209">
        <v>25.1</v>
      </c>
      <c r="AB7" s="210" t="s">
        <v>70</v>
      </c>
      <c r="AC7" s="1">
        <v>5</v>
      </c>
      <c r="AD7" s="209">
        <v>19.6</v>
      </c>
      <c r="AE7" s="212" t="s">
        <v>63</v>
      </c>
    </row>
    <row r="8" spans="1:31" ht="11.25" customHeight="1">
      <c r="A8" s="168">
        <v>6</v>
      </c>
      <c r="B8" s="205">
        <v>18.7</v>
      </c>
      <c r="C8" s="205">
        <v>18.8</v>
      </c>
      <c r="D8" s="205">
        <v>19.3</v>
      </c>
      <c r="E8" s="205">
        <v>19.3</v>
      </c>
      <c r="F8" s="205">
        <v>19.1</v>
      </c>
      <c r="G8" s="205">
        <v>18.8</v>
      </c>
      <c r="H8" s="205">
        <v>19</v>
      </c>
      <c r="I8" s="205">
        <v>19.6</v>
      </c>
      <c r="J8" s="205">
        <v>19.3</v>
      </c>
      <c r="K8" s="205">
        <v>19</v>
      </c>
      <c r="L8" s="205">
        <v>20.1</v>
      </c>
      <c r="M8" s="205">
        <v>19.6</v>
      </c>
      <c r="N8" s="205">
        <v>20.5</v>
      </c>
      <c r="O8" s="205">
        <v>20.9</v>
      </c>
      <c r="P8" s="205">
        <v>21.1</v>
      </c>
      <c r="Q8" s="205">
        <v>20.6</v>
      </c>
      <c r="R8" s="205">
        <v>20.3</v>
      </c>
      <c r="S8" s="205">
        <v>19.3</v>
      </c>
      <c r="T8" s="205">
        <v>19</v>
      </c>
      <c r="U8" s="205">
        <v>19.2</v>
      </c>
      <c r="V8" s="205">
        <v>17.4</v>
      </c>
      <c r="W8" s="205">
        <v>18.1</v>
      </c>
      <c r="X8" s="205">
        <v>18.2</v>
      </c>
      <c r="Y8" s="205">
        <v>18.1</v>
      </c>
      <c r="Z8" s="167">
        <f t="shared" si="0"/>
        <v>19.30416666666667</v>
      </c>
      <c r="AA8" s="209">
        <v>21.7</v>
      </c>
      <c r="AB8" s="210" t="s">
        <v>69</v>
      </c>
      <c r="AC8" s="1">
        <v>6</v>
      </c>
      <c r="AD8" s="209">
        <v>17.3</v>
      </c>
      <c r="AE8" s="212" t="s">
        <v>432</v>
      </c>
    </row>
    <row r="9" spans="1:31" ht="11.25" customHeight="1">
      <c r="A9" s="168">
        <v>7</v>
      </c>
      <c r="B9" s="205">
        <v>18.3</v>
      </c>
      <c r="C9" s="205">
        <v>17.8</v>
      </c>
      <c r="D9" s="205">
        <v>17.1</v>
      </c>
      <c r="E9" s="205">
        <v>17.9</v>
      </c>
      <c r="F9" s="205">
        <v>17.8</v>
      </c>
      <c r="G9" s="205">
        <v>18.4</v>
      </c>
      <c r="H9" s="205">
        <v>19.2</v>
      </c>
      <c r="I9" s="205">
        <v>20.6</v>
      </c>
      <c r="J9" s="205">
        <v>22.1</v>
      </c>
      <c r="K9" s="205">
        <v>21.7</v>
      </c>
      <c r="L9" s="205">
        <v>21.4</v>
      </c>
      <c r="M9" s="205">
        <v>22.1</v>
      </c>
      <c r="N9" s="205">
        <v>22.2</v>
      </c>
      <c r="O9" s="205">
        <v>22</v>
      </c>
      <c r="P9" s="205">
        <v>21.8</v>
      </c>
      <c r="Q9" s="205">
        <v>21.2</v>
      </c>
      <c r="R9" s="205">
        <v>20.9</v>
      </c>
      <c r="S9" s="205">
        <v>20</v>
      </c>
      <c r="T9" s="205">
        <v>19.1</v>
      </c>
      <c r="U9" s="205">
        <v>18.6</v>
      </c>
      <c r="V9" s="205">
        <v>18.5</v>
      </c>
      <c r="W9" s="205">
        <v>18.3</v>
      </c>
      <c r="X9" s="205">
        <v>18.3</v>
      </c>
      <c r="Y9" s="205">
        <v>18.5</v>
      </c>
      <c r="Z9" s="167">
        <f t="shared" si="0"/>
        <v>19.741666666666667</v>
      </c>
      <c r="AA9" s="209">
        <v>23.2</v>
      </c>
      <c r="AB9" s="210" t="s">
        <v>222</v>
      </c>
      <c r="AC9" s="1">
        <v>7</v>
      </c>
      <c r="AD9" s="209">
        <v>16.9</v>
      </c>
      <c r="AE9" s="212" t="s">
        <v>433</v>
      </c>
    </row>
    <row r="10" spans="1:31" ht="11.25" customHeight="1">
      <c r="A10" s="168">
        <v>8</v>
      </c>
      <c r="B10" s="205">
        <v>18.2</v>
      </c>
      <c r="C10" s="205">
        <v>17.2</v>
      </c>
      <c r="D10" s="205">
        <v>17</v>
      </c>
      <c r="E10" s="205">
        <v>16.9</v>
      </c>
      <c r="F10" s="205">
        <v>16.7</v>
      </c>
      <c r="G10" s="205">
        <v>17.1</v>
      </c>
      <c r="H10" s="205">
        <v>19.2</v>
      </c>
      <c r="I10" s="205">
        <v>20.4</v>
      </c>
      <c r="J10" s="205">
        <v>21.5</v>
      </c>
      <c r="K10" s="205">
        <v>22.3</v>
      </c>
      <c r="L10" s="205">
        <v>22.9</v>
      </c>
      <c r="M10" s="205">
        <v>21.9</v>
      </c>
      <c r="N10" s="205">
        <v>22.5</v>
      </c>
      <c r="O10" s="205">
        <v>22.5</v>
      </c>
      <c r="P10" s="205">
        <v>22</v>
      </c>
      <c r="Q10" s="205">
        <v>22.2</v>
      </c>
      <c r="R10" s="205">
        <v>21.5</v>
      </c>
      <c r="S10" s="205">
        <v>21.3</v>
      </c>
      <c r="T10" s="205">
        <v>20.6</v>
      </c>
      <c r="U10" s="205">
        <v>21.1</v>
      </c>
      <c r="V10" s="205">
        <v>21</v>
      </c>
      <c r="W10" s="205">
        <v>20.9</v>
      </c>
      <c r="X10" s="205">
        <v>21.5</v>
      </c>
      <c r="Y10" s="205">
        <v>21.3</v>
      </c>
      <c r="Z10" s="167">
        <f t="shared" si="0"/>
        <v>20.40416666666667</v>
      </c>
      <c r="AA10" s="209">
        <v>23.4</v>
      </c>
      <c r="AB10" s="210" t="s">
        <v>412</v>
      </c>
      <c r="AC10" s="1">
        <v>8</v>
      </c>
      <c r="AD10" s="209">
        <v>16.5</v>
      </c>
      <c r="AE10" s="212" t="s">
        <v>434</v>
      </c>
    </row>
    <row r="11" spans="1:31" ht="11.25" customHeight="1">
      <c r="A11" s="168">
        <v>9</v>
      </c>
      <c r="B11" s="205">
        <v>21.2</v>
      </c>
      <c r="C11" s="205">
        <v>21</v>
      </c>
      <c r="D11" s="205">
        <v>21</v>
      </c>
      <c r="E11" s="205">
        <v>20.5</v>
      </c>
      <c r="F11" s="205">
        <v>20.1</v>
      </c>
      <c r="G11" s="205">
        <v>19.8</v>
      </c>
      <c r="H11" s="205">
        <v>20.1</v>
      </c>
      <c r="I11" s="205">
        <v>21.3</v>
      </c>
      <c r="J11" s="205">
        <v>21.8</v>
      </c>
      <c r="K11" s="205">
        <v>22.3</v>
      </c>
      <c r="L11" s="205">
        <v>22.4</v>
      </c>
      <c r="M11" s="205">
        <v>22</v>
      </c>
      <c r="N11" s="205">
        <v>23</v>
      </c>
      <c r="O11" s="205">
        <v>22.9</v>
      </c>
      <c r="P11" s="205">
        <v>21.9</v>
      </c>
      <c r="Q11" s="205">
        <v>21.9</v>
      </c>
      <c r="R11" s="205">
        <v>21.8</v>
      </c>
      <c r="S11" s="205">
        <v>21.3</v>
      </c>
      <c r="T11" s="205">
        <v>21.5</v>
      </c>
      <c r="U11" s="205">
        <v>21.5</v>
      </c>
      <c r="V11" s="205">
        <v>21.6</v>
      </c>
      <c r="W11" s="205">
        <v>21.7</v>
      </c>
      <c r="X11" s="205">
        <v>22</v>
      </c>
      <c r="Y11" s="205">
        <v>21.5</v>
      </c>
      <c r="Z11" s="167">
        <f t="shared" si="0"/>
        <v>21.504166666666666</v>
      </c>
      <c r="AA11" s="209">
        <v>23.7</v>
      </c>
      <c r="AB11" s="210" t="s">
        <v>413</v>
      </c>
      <c r="AC11" s="1">
        <v>9</v>
      </c>
      <c r="AD11" s="209">
        <v>19.7</v>
      </c>
      <c r="AE11" s="212" t="s">
        <v>435</v>
      </c>
    </row>
    <row r="12" spans="1:31" ht="11.25" customHeight="1">
      <c r="A12" s="176">
        <v>10</v>
      </c>
      <c r="B12" s="207">
        <v>21.6</v>
      </c>
      <c r="C12" s="207">
        <v>21.2</v>
      </c>
      <c r="D12" s="207">
        <v>20.8</v>
      </c>
      <c r="E12" s="207">
        <v>20.9</v>
      </c>
      <c r="F12" s="207">
        <v>20.2</v>
      </c>
      <c r="G12" s="207">
        <v>20.4</v>
      </c>
      <c r="H12" s="207">
        <v>22.9</v>
      </c>
      <c r="I12" s="207">
        <v>26.3</v>
      </c>
      <c r="J12" s="207">
        <v>25.6</v>
      </c>
      <c r="K12" s="207">
        <v>25</v>
      </c>
      <c r="L12" s="207">
        <v>25.2</v>
      </c>
      <c r="M12" s="207">
        <v>25.4</v>
      </c>
      <c r="N12" s="207">
        <v>25.5</v>
      </c>
      <c r="O12" s="207">
        <v>25.8</v>
      </c>
      <c r="P12" s="207">
        <v>25.5</v>
      </c>
      <c r="Q12" s="207">
        <v>25.2</v>
      </c>
      <c r="R12" s="207">
        <v>24.4</v>
      </c>
      <c r="S12" s="207">
        <v>23</v>
      </c>
      <c r="T12" s="207">
        <v>22.1</v>
      </c>
      <c r="U12" s="207">
        <v>22.1</v>
      </c>
      <c r="V12" s="207">
        <v>22</v>
      </c>
      <c r="W12" s="207">
        <v>21.5</v>
      </c>
      <c r="X12" s="207">
        <v>21.2</v>
      </c>
      <c r="Y12" s="207">
        <v>21.4</v>
      </c>
      <c r="Z12" s="177">
        <f t="shared" si="0"/>
        <v>23.133333333333336</v>
      </c>
      <c r="AA12" s="208">
        <v>26.4</v>
      </c>
      <c r="AB12" s="211" t="s">
        <v>414</v>
      </c>
      <c r="AC12" s="164">
        <v>10</v>
      </c>
      <c r="AD12" s="208">
        <v>19.9</v>
      </c>
      <c r="AE12" s="213" t="s">
        <v>436</v>
      </c>
    </row>
    <row r="13" spans="1:31" ht="11.25" customHeight="1">
      <c r="A13" s="168">
        <v>11</v>
      </c>
      <c r="B13" s="205">
        <v>21.4</v>
      </c>
      <c r="C13" s="205">
        <v>21.8</v>
      </c>
      <c r="D13" s="205">
        <v>21.7</v>
      </c>
      <c r="E13" s="205">
        <v>21.3</v>
      </c>
      <c r="F13" s="205">
        <v>21.1</v>
      </c>
      <c r="G13" s="205">
        <v>21.2</v>
      </c>
      <c r="H13" s="205">
        <v>22.2</v>
      </c>
      <c r="I13" s="205">
        <v>22.6</v>
      </c>
      <c r="J13" s="205">
        <v>23.4</v>
      </c>
      <c r="K13" s="205">
        <v>22.9</v>
      </c>
      <c r="L13" s="205">
        <v>24.1</v>
      </c>
      <c r="M13" s="205">
        <v>23.2</v>
      </c>
      <c r="N13" s="205">
        <v>24.5</v>
      </c>
      <c r="O13" s="205">
        <v>23.7</v>
      </c>
      <c r="P13" s="205">
        <v>24.2</v>
      </c>
      <c r="Q13" s="205">
        <v>24.7</v>
      </c>
      <c r="R13" s="205">
        <v>24.3</v>
      </c>
      <c r="S13" s="205">
        <v>23.2</v>
      </c>
      <c r="T13" s="205">
        <v>22.7</v>
      </c>
      <c r="U13" s="205">
        <v>22.8</v>
      </c>
      <c r="V13" s="205">
        <v>22.7</v>
      </c>
      <c r="W13" s="205">
        <v>22.8</v>
      </c>
      <c r="X13" s="205">
        <v>22.2</v>
      </c>
      <c r="Y13" s="205">
        <v>22</v>
      </c>
      <c r="Z13" s="167">
        <f t="shared" si="0"/>
        <v>22.779166666666665</v>
      </c>
      <c r="AA13" s="209">
        <v>25.1</v>
      </c>
      <c r="AB13" s="210" t="s">
        <v>415</v>
      </c>
      <c r="AC13" s="1">
        <v>11</v>
      </c>
      <c r="AD13" s="209">
        <v>20.9</v>
      </c>
      <c r="AE13" s="212" t="s">
        <v>437</v>
      </c>
    </row>
    <row r="14" spans="1:31" ht="11.25" customHeight="1">
      <c r="A14" s="168">
        <v>12</v>
      </c>
      <c r="B14" s="205">
        <v>21.8</v>
      </c>
      <c r="C14" s="205">
        <v>21.8</v>
      </c>
      <c r="D14" s="205">
        <v>22.1</v>
      </c>
      <c r="E14" s="205">
        <v>21.5</v>
      </c>
      <c r="F14" s="205">
        <v>21.4</v>
      </c>
      <c r="G14" s="205">
        <v>22.1</v>
      </c>
      <c r="H14" s="205">
        <v>23</v>
      </c>
      <c r="I14" s="205">
        <v>24.2</v>
      </c>
      <c r="J14" s="205">
        <v>25</v>
      </c>
      <c r="K14" s="205">
        <v>26.3</v>
      </c>
      <c r="L14" s="205">
        <v>24</v>
      </c>
      <c r="M14" s="205">
        <v>24.3</v>
      </c>
      <c r="N14" s="205">
        <v>24.8</v>
      </c>
      <c r="O14" s="205">
        <v>25.4</v>
      </c>
      <c r="P14" s="205">
        <v>24.4</v>
      </c>
      <c r="Q14" s="205">
        <v>24</v>
      </c>
      <c r="R14" s="205">
        <v>24.1</v>
      </c>
      <c r="S14" s="205">
        <v>24</v>
      </c>
      <c r="T14" s="205">
        <v>23.3</v>
      </c>
      <c r="U14" s="205">
        <v>22.6</v>
      </c>
      <c r="V14" s="205">
        <v>23.3</v>
      </c>
      <c r="W14" s="205">
        <v>22.2</v>
      </c>
      <c r="X14" s="205">
        <v>22.4</v>
      </c>
      <c r="Y14" s="205">
        <v>23.6</v>
      </c>
      <c r="Z14" s="167">
        <f t="shared" si="0"/>
        <v>23.400000000000002</v>
      </c>
      <c r="AA14" s="209">
        <v>26.4</v>
      </c>
      <c r="AB14" s="210" t="s">
        <v>416</v>
      </c>
      <c r="AC14" s="1">
        <v>12</v>
      </c>
      <c r="AD14" s="209">
        <v>21.2</v>
      </c>
      <c r="AE14" s="212" t="s">
        <v>74</v>
      </c>
    </row>
    <row r="15" spans="1:31" ht="11.25" customHeight="1">
      <c r="A15" s="168">
        <v>13</v>
      </c>
      <c r="B15" s="205">
        <v>22.3</v>
      </c>
      <c r="C15" s="205">
        <v>22</v>
      </c>
      <c r="D15" s="205">
        <v>21.7</v>
      </c>
      <c r="E15" s="205">
        <v>21.9</v>
      </c>
      <c r="F15" s="205">
        <v>22.1</v>
      </c>
      <c r="G15" s="205">
        <v>21.9</v>
      </c>
      <c r="H15" s="205">
        <v>22.4</v>
      </c>
      <c r="I15" s="205">
        <v>25.5</v>
      </c>
      <c r="J15" s="205">
        <v>27.4</v>
      </c>
      <c r="K15" s="205">
        <v>25.8</v>
      </c>
      <c r="L15" s="205">
        <v>26.6</v>
      </c>
      <c r="M15" s="205">
        <v>27.2</v>
      </c>
      <c r="N15" s="205">
        <v>26.7</v>
      </c>
      <c r="O15" s="205">
        <v>26.5</v>
      </c>
      <c r="P15" s="205">
        <v>27.1</v>
      </c>
      <c r="Q15" s="205">
        <v>24.4</v>
      </c>
      <c r="R15" s="205">
        <v>24.4</v>
      </c>
      <c r="S15" s="205">
        <v>22.7</v>
      </c>
      <c r="T15" s="205">
        <v>21.5</v>
      </c>
      <c r="U15" s="205">
        <v>21</v>
      </c>
      <c r="V15" s="205">
        <v>20.6</v>
      </c>
      <c r="W15" s="205">
        <v>20.6</v>
      </c>
      <c r="X15" s="205">
        <v>20.3</v>
      </c>
      <c r="Y15" s="205">
        <v>20.3</v>
      </c>
      <c r="Z15" s="167">
        <f t="shared" si="0"/>
        <v>23.454166666666662</v>
      </c>
      <c r="AA15" s="209">
        <v>27.7</v>
      </c>
      <c r="AB15" s="210" t="s">
        <v>417</v>
      </c>
      <c r="AC15" s="1">
        <v>13</v>
      </c>
      <c r="AD15" s="209">
        <v>20</v>
      </c>
      <c r="AE15" s="212" t="s">
        <v>79</v>
      </c>
    </row>
    <row r="16" spans="1:31" ht="11.25" customHeight="1">
      <c r="A16" s="168">
        <v>14</v>
      </c>
      <c r="B16" s="205">
        <v>19.8</v>
      </c>
      <c r="C16" s="205">
        <v>20.2</v>
      </c>
      <c r="D16" s="205">
        <v>20</v>
      </c>
      <c r="E16" s="205">
        <v>20.5</v>
      </c>
      <c r="F16" s="205">
        <v>20</v>
      </c>
      <c r="G16" s="205">
        <v>20.2</v>
      </c>
      <c r="H16" s="205">
        <v>21</v>
      </c>
      <c r="I16" s="205">
        <v>22.2</v>
      </c>
      <c r="J16" s="205">
        <v>22.8</v>
      </c>
      <c r="K16" s="205">
        <v>23.7</v>
      </c>
      <c r="L16" s="205">
        <v>22.6</v>
      </c>
      <c r="M16" s="205">
        <v>23.3</v>
      </c>
      <c r="N16" s="205">
        <v>22.5</v>
      </c>
      <c r="O16" s="205">
        <v>22.8</v>
      </c>
      <c r="P16" s="205">
        <v>23</v>
      </c>
      <c r="Q16" s="205">
        <v>22.2</v>
      </c>
      <c r="R16" s="205">
        <v>21.9</v>
      </c>
      <c r="S16" s="205">
        <v>21.6</v>
      </c>
      <c r="T16" s="205">
        <v>21.3</v>
      </c>
      <c r="U16" s="205">
        <v>21.2</v>
      </c>
      <c r="V16" s="205">
        <v>21.2</v>
      </c>
      <c r="W16" s="205">
        <v>21.1</v>
      </c>
      <c r="X16" s="205">
        <v>21.2</v>
      </c>
      <c r="Y16" s="205">
        <v>21.1</v>
      </c>
      <c r="Z16" s="167">
        <f t="shared" si="0"/>
        <v>21.558333333333334</v>
      </c>
      <c r="AA16" s="209">
        <v>24</v>
      </c>
      <c r="AB16" s="210" t="s">
        <v>267</v>
      </c>
      <c r="AC16" s="1">
        <v>14</v>
      </c>
      <c r="AD16" s="209">
        <v>19.4</v>
      </c>
      <c r="AE16" s="212" t="s">
        <v>438</v>
      </c>
    </row>
    <row r="17" spans="1:31" ht="11.25" customHeight="1">
      <c r="A17" s="168">
        <v>15</v>
      </c>
      <c r="B17" s="205">
        <v>21</v>
      </c>
      <c r="C17" s="205">
        <v>20.9</v>
      </c>
      <c r="D17" s="205">
        <v>20.9</v>
      </c>
      <c r="E17" s="205">
        <v>20.7</v>
      </c>
      <c r="F17" s="205">
        <v>19.9</v>
      </c>
      <c r="G17" s="205">
        <v>20</v>
      </c>
      <c r="H17" s="205">
        <v>21.7</v>
      </c>
      <c r="I17" s="205">
        <v>22.5</v>
      </c>
      <c r="J17" s="205">
        <v>22.6</v>
      </c>
      <c r="K17" s="205">
        <v>23.2</v>
      </c>
      <c r="L17" s="205">
        <v>24.2</v>
      </c>
      <c r="M17" s="205">
        <v>24.2</v>
      </c>
      <c r="N17" s="205">
        <v>24.1</v>
      </c>
      <c r="O17" s="205">
        <v>23.7</v>
      </c>
      <c r="P17" s="205">
        <v>22.8</v>
      </c>
      <c r="Q17" s="205">
        <v>22.3</v>
      </c>
      <c r="R17" s="205">
        <v>21.6</v>
      </c>
      <c r="S17" s="205">
        <v>21.3</v>
      </c>
      <c r="T17" s="205">
        <v>20.9</v>
      </c>
      <c r="U17" s="205">
        <v>20.2</v>
      </c>
      <c r="V17" s="205">
        <v>20.5</v>
      </c>
      <c r="W17" s="205">
        <v>20.7</v>
      </c>
      <c r="X17" s="205">
        <v>20.2</v>
      </c>
      <c r="Y17" s="205">
        <v>19.6</v>
      </c>
      <c r="Z17" s="167">
        <f t="shared" si="0"/>
        <v>21.654166666666665</v>
      </c>
      <c r="AA17" s="209">
        <v>25.1</v>
      </c>
      <c r="AB17" s="210" t="s">
        <v>418</v>
      </c>
      <c r="AC17" s="1">
        <v>15</v>
      </c>
      <c r="AD17" s="209">
        <v>19.4</v>
      </c>
      <c r="AE17" s="212" t="s">
        <v>154</v>
      </c>
    </row>
    <row r="18" spans="1:31" ht="11.25" customHeight="1">
      <c r="A18" s="168">
        <v>16</v>
      </c>
      <c r="B18" s="205">
        <v>20.5</v>
      </c>
      <c r="C18" s="205">
        <v>20.4</v>
      </c>
      <c r="D18" s="205">
        <v>20.2</v>
      </c>
      <c r="E18" s="205">
        <v>19.9</v>
      </c>
      <c r="F18" s="205">
        <v>19.7</v>
      </c>
      <c r="G18" s="205">
        <v>19.8</v>
      </c>
      <c r="H18" s="205">
        <v>20.1</v>
      </c>
      <c r="I18" s="205">
        <v>21.6</v>
      </c>
      <c r="J18" s="205">
        <v>20.8</v>
      </c>
      <c r="K18" s="205">
        <v>21.7</v>
      </c>
      <c r="L18" s="205">
        <v>22.9</v>
      </c>
      <c r="M18" s="205">
        <v>22.7</v>
      </c>
      <c r="N18" s="205">
        <v>22.9</v>
      </c>
      <c r="O18" s="205">
        <v>22.9</v>
      </c>
      <c r="P18" s="205">
        <v>21.4</v>
      </c>
      <c r="Q18" s="205">
        <v>21</v>
      </c>
      <c r="R18" s="205">
        <v>20.8</v>
      </c>
      <c r="S18" s="205">
        <v>20.3</v>
      </c>
      <c r="T18" s="205">
        <v>20.1</v>
      </c>
      <c r="U18" s="205">
        <v>19.1</v>
      </c>
      <c r="V18" s="205">
        <v>19.1</v>
      </c>
      <c r="W18" s="205">
        <v>18.6</v>
      </c>
      <c r="X18" s="205">
        <v>18.4</v>
      </c>
      <c r="Y18" s="205">
        <v>18.2</v>
      </c>
      <c r="Z18" s="167">
        <f t="shared" si="0"/>
        <v>20.545833333333334</v>
      </c>
      <c r="AA18" s="209">
        <v>24</v>
      </c>
      <c r="AB18" s="210" t="s">
        <v>419</v>
      </c>
      <c r="AC18" s="1">
        <v>16</v>
      </c>
      <c r="AD18" s="209">
        <v>18</v>
      </c>
      <c r="AE18" s="212" t="s">
        <v>154</v>
      </c>
    </row>
    <row r="19" spans="1:31" ht="11.25" customHeight="1">
      <c r="A19" s="168">
        <v>17</v>
      </c>
      <c r="B19" s="205">
        <v>18.2</v>
      </c>
      <c r="C19" s="205">
        <v>17.8</v>
      </c>
      <c r="D19" s="205">
        <v>17.5</v>
      </c>
      <c r="E19" s="205">
        <v>17.1</v>
      </c>
      <c r="F19" s="205">
        <v>16.8</v>
      </c>
      <c r="G19" s="205">
        <v>17.1</v>
      </c>
      <c r="H19" s="205">
        <v>21</v>
      </c>
      <c r="I19" s="205">
        <v>21.8</v>
      </c>
      <c r="J19" s="205">
        <v>21.9</v>
      </c>
      <c r="K19" s="205">
        <v>22</v>
      </c>
      <c r="L19" s="205">
        <v>22.8</v>
      </c>
      <c r="M19" s="205">
        <v>22.3</v>
      </c>
      <c r="N19" s="205">
        <v>23.9</v>
      </c>
      <c r="O19" s="205">
        <v>22.6</v>
      </c>
      <c r="P19" s="205">
        <v>22.4</v>
      </c>
      <c r="Q19" s="205">
        <v>22.2</v>
      </c>
      <c r="R19" s="205">
        <v>22</v>
      </c>
      <c r="S19" s="205">
        <v>21.8</v>
      </c>
      <c r="T19" s="205">
        <v>21.9</v>
      </c>
      <c r="U19" s="205">
        <v>21.9</v>
      </c>
      <c r="V19" s="205">
        <v>22.4</v>
      </c>
      <c r="W19" s="205">
        <v>22.6</v>
      </c>
      <c r="X19" s="205">
        <v>22.7</v>
      </c>
      <c r="Y19" s="205">
        <v>22.6</v>
      </c>
      <c r="Z19" s="167">
        <f t="shared" si="0"/>
        <v>21.054166666666667</v>
      </c>
      <c r="AA19" s="209">
        <v>23.9</v>
      </c>
      <c r="AB19" s="210" t="s">
        <v>315</v>
      </c>
      <c r="AC19" s="1">
        <v>17</v>
      </c>
      <c r="AD19" s="209">
        <v>16.5</v>
      </c>
      <c r="AE19" s="212" t="s">
        <v>406</v>
      </c>
    </row>
    <row r="20" spans="1:31" ht="11.25" customHeight="1">
      <c r="A20" s="168">
        <v>18</v>
      </c>
      <c r="B20" s="205">
        <v>22.6</v>
      </c>
      <c r="C20" s="205">
        <v>22.8</v>
      </c>
      <c r="D20" s="205">
        <v>23</v>
      </c>
      <c r="E20" s="205">
        <v>23.1</v>
      </c>
      <c r="F20" s="205">
        <v>22.7</v>
      </c>
      <c r="G20" s="205">
        <v>21.9</v>
      </c>
      <c r="H20" s="205">
        <v>22.2</v>
      </c>
      <c r="I20" s="205">
        <v>22.3</v>
      </c>
      <c r="J20" s="205">
        <v>22.5</v>
      </c>
      <c r="K20" s="205">
        <v>23</v>
      </c>
      <c r="L20" s="205">
        <v>23.1</v>
      </c>
      <c r="M20" s="205">
        <v>23.7</v>
      </c>
      <c r="N20" s="205">
        <v>23.7</v>
      </c>
      <c r="O20" s="205">
        <v>24.5</v>
      </c>
      <c r="P20" s="205">
        <v>24</v>
      </c>
      <c r="Q20" s="205">
        <v>24.3</v>
      </c>
      <c r="R20" s="205">
        <v>24.2</v>
      </c>
      <c r="S20" s="205">
        <v>24.3</v>
      </c>
      <c r="T20" s="205">
        <v>24.2</v>
      </c>
      <c r="U20" s="205">
        <v>24</v>
      </c>
      <c r="V20" s="205">
        <v>24</v>
      </c>
      <c r="W20" s="205">
        <v>24</v>
      </c>
      <c r="X20" s="205">
        <v>23.1</v>
      </c>
      <c r="Y20" s="205">
        <v>22.6</v>
      </c>
      <c r="Z20" s="167">
        <f t="shared" si="0"/>
        <v>23.325</v>
      </c>
      <c r="AA20" s="209">
        <v>24.7</v>
      </c>
      <c r="AB20" s="210" t="s">
        <v>420</v>
      </c>
      <c r="AC20" s="1">
        <v>18</v>
      </c>
      <c r="AD20" s="209">
        <v>21.9</v>
      </c>
      <c r="AE20" s="212" t="s">
        <v>439</v>
      </c>
    </row>
    <row r="21" spans="1:31" ht="11.25" customHeight="1">
      <c r="A21" s="168">
        <v>19</v>
      </c>
      <c r="B21" s="205">
        <v>22.2</v>
      </c>
      <c r="C21" s="205">
        <v>21.3</v>
      </c>
      <c r="D21" s="205">
        <v>21.3</v>
      </c>
      <c r="E21" s="205">
        <v>21.2</v>
      </c>
      <c r="F21" s="205">
        <v>21.1</v>
      </c>
      <c r="G21" s="205">
        <v>21.1</v>
      </c>
      <c r="H21" s="205">
        <v>21.7</v>
      </c>
      <c r="I21" s="205">
        <v>23</v>
      </c>
      <c r="J21" s="205">
        <v>23</v>
      </c>
      <c r="K21" s="205">
        <v>23.2</v>
      </c>
      <c r="L21" s="205">
        <v>23.7</v>
      </c>
      <c r="M21" s="205">
        <v>23.8</v>
      </c>
      <c r="N21" s="205">
        <v>24.2</v>
      </c>
      <c r="O21" s="205">
        <v>24.6</v>
      </c>
      <c r="P21" s="205">
        <v>25</v>
      </c>
      <c r="Q21" s="205">
        <v>24.1</v>
      </c>
      <c r="R21" s="205">
        <v>22.4</v>
      </c>
      <c r="S21" s="205">
        <v>20.4</v>
      </c>
      <c r="T21" s="205">
        <v>19.8</v>
      </c>
      <c r="U21" s="205">
        <v>19.4</v>
      </c>
      <c r="V21" s="205">
        <v>19.1</v>
      </c>
      <c r="W21" s="205">
        <v>19.5</v>
      </c>
      <c r="X21" s="205">
        <v>19</v>
      </c>
      <c r="Y21" s="205">
        <v>17.3</v>
      </c>
      <c r="Z21" s="167">
        <f t="shared" si="0"/>
        <v>21.724999999999998</v>
      </c>
      <c r="AA21" s="209">
        <v>25.3</v>
      </c>
      <c r="AB21" s="210" t="s">
        <v>421</v>
      </c>
      <c r="AC21" s="1">
        <v>19</v>
      </c>
      <c r="AD21" s="209">
        <v>17.2</v>
      </c>
      <c r="AE21" s="212" t="s">
        <v>122</v>
      </c>
    </row>
    <row r="22" spans="1:31" ht="11.25" customHeight="1">
      <c r="A22" s="176">
        <v>20</v>
      </c>
      <c r="B22" s="207">
        <v>16.6</v>
      </c>
      <c r="C22" s="207">
        <v>16.4</v>
      </c>
      <c r="D22" s="207">
        <v>16.1</v>
      </c>
      <c r="E22" s="207">
        <v>16.1</v>
      </c>
      <c r="F22" s="207">
        <v>16.1</v>
      </c>
      <c r="G22" s="207">
        <v>17.1</v>
      </c>
      <c r="H22" s="207">
        <v>21.3</v>
      </c>
      <c r="I22" s="207">
        <v>22.6</v>
      </c>
      <c r="J22" s="207">
        <v>23.8</v>
      </c>
      <c r="K22" s="207">
        <v>23.2</v>
      </c>
      <c r="L22" s="207">
        <v>24.3</v>
      </c>
      <c r="M22" s="207">
        <v>23.8</v>
      </c>
      <c r="N22" s="207">
        <v>23.4</v>
      </c>
      <c r="O22" s="207">
        <v>22.7</v>
      </c>
      <c r="P22" s="207">
        <v>22.6</v>
      </c>
      <c r="Q22" s="207">
        <v>22.3</v>
      </c>
      <c r="R22" s="207">
        <v>21.7</v>
      </c>
      <c r="S22" s="207">
        <v>21</v>
      </c>
      <c r="T22" s="207">
        <v>20.5</v>
      </c>
      <c r="U22" s="207">
        <v>20.2</v>
      </c>
      <c r="V22" s="207">
        <v>20</v>
      </c>
      <c r="W22" s="207">
        <v>19.8</v>
      </c>
      <c r="X22" s="207">
        <v>19.3</v>
      </c>
      <c r="Y22" s="207">
        <v>18.8</v>
      </c>
      <c r="Z22" s="177">
        <f t="shared" si="0"/>
        <v>20.40416666666667</v>
      </c>
      <c r="AA22" s="208">
        <v>24.5</v>
      </c>
      <c r="AB22" s="211" t="s">
        <v>422</v>
      </c>
      <c r="AC22" s="164">
        <v>20</v>
      </c>
      <c r="AD22" s="208">
        <v>15.7</v>
      </c>
      <c r="AE22" s="213" t="s">
        <v>440</v>
      </c>
    </row>
    <row r="23" spans="1:31" ht="11.25" customHeight="1">
      <c r="A23" s="168">
        <v>21</v>
      </c>
      <c r="B23" s="205">
        <v>18.6</v>
      </c>
      <c r="C23" s="205">
        <v>17.9</v>
      </c>
      <c r="D23" s="205">
        <v>18.4</v>
      </c>
      <c r="E23" s="205">
        <v>18.5</v>
      </c>
      <c r="F23" s="205">
        <v>18.1</v>
      </c>
      <c r="G23" s="205">
        <v>18.2</v>
      </c>
      <c r="H23" s="205">
        <v>20.4</v>
      </c>
      <c r="I23" s="205">
        <v>22.5</v>
      </c>
      <c r="J23" s="205">
        <v>22.9</v>
      </c>
      <c r="K23" s="205">
        <v>23.2</v>
      </c>
      <c r="L23" s="205">
        <v>23.5</v>
      </c>
      <c r="M23" s="205">
        <v>23.4</v>
      </c>
      <c r="N23" s="205">
        <v>24.3</v>
      </c>
      <c r="O23" s="205">
        <v>23.5</v>
      </c>
      <c r="P23" s="205">
        <v>24.1</v>
      </c>
      <c r="Q23" s="205">
        <v>23.8</v>
      </c>
      <c r="R23" s="205">
        <v>22.9</v>
      </c>
      <c r="S23" s="205">
        <v>21.3</v>
      </c>
      <c r="T23" s="205">
        <v>20.3</v>
      </c>
      <c r="U23" s="205">
        <v>19.9</v>
      </c>
      <c r="V23" s="205">
        <v>19.6</v>
      </c>
      <c r="W23" s="205">
        <v>19.8</v>
      </c>
      <c r="X23" s="205">
        <v>19.7</v>
      </c>
      <c r="Y23" s="205">
        <v>19.9</v>
      </c>
      <c r="Z23" s="167">
        <f t="shared" si="0"/>
        <v>21.029166666666665</v>
      </c>
      <c r="AA23" s="209">
        <v>24.9</v>
      </c>
      <c r="AB23" s="210" t="s">
        <v>386</v>
      </c>
      <c r="AC23" s="1">
        <v>21</v>
      </c>
      <c r="AD23" s="209">
        <v>17.8</v>
      </c>
      <c r="AE23" s="212" t="s">
        <v>441</v>
      </c>
    </row>
    <row r="24" spans="1:31" ht="11.25" customHeight="1">
      <c r="A24" s="168">
        <v>22</v>
      </c>
      <c r="B24" s="205">
        <v>19.3</v>
      </c>
      <c r="C24" s="205">
        <v>19.1</v>
      </c>
      <c r="D24" s="205">
        <v>19</v>
      </c>
      <c r="E24" s="205">
        <v>19.3</v>
      </c>
      <c r="F24" s="205">
        <v>19.2</v>
      </c>
      <c r="G24" s="205">
        <v>20.8</v>
      </c>
      <c r="H24" s="205">
        <v>23.8</v>
      </c>
      <c r="I24" s="205">
        <v>24.9</v>
      </c>
      <c r="J24" s="205">
        <v>25.9</v>
      </c>
      <c r="K24" s="205">
        <v>26.7</v>
      </c>
      <c r="L24" s="205">
        <v>26.8</v>
      </c>
      <c r="M24" s="205">
        <v>25.2</v>
      </c>
      <c r="N24" s="205">
        <v>25.7</v>
      </c>
      <c r="O24" s="205">
        <v>25.2</v>
      </c>
      <c r="P24" s="205">
        <v>25.5</v>
      </c>
      <c r="Q24" s="205">
        <v>25.9</v>
      </c>
      <c r="R24" s="205">
        <v>26.8</v>
      </c>
      <c r="S24" s="205">
        <v>25.3</v>
      </c>
      <c r="T24" s="205">
        <v>26.6</v>
      </c>
      <c r="U24" s="205">
        <v>26.6</v>
      </c>
      <c r="V24" s="205">
        <v>26</v>
      </c>
      <c r="W24" s="205">
        <v>25.7</v>
      </c>
      <c r="X24" s="205">
        <v>25.9</v>
      </c>
      <c r="Y24" s="205">
        <v>25.7</v>
      </c>
      <c r="Z24" s="167">
        <f t="shared" si="0"/>
        <v>24.20416666666667</v>
      </c>
      <c r="AA24" s="209">
        <v>27.1</v>
      </c>
      <c r="AB24" s="210" t="s">
        <v>270</v>
      </c>
      <c r="AC24" s="1">
        <v>22</v>
      </c>
      <c r="AD24" s="209">
        <v>18.9</v>
      </c>
      <c r="AE24" s="212" t="s">
        <v>442</v>
      </c>
    </row>
    <row r="25" spans="1:31" ht="11.25" customHeight="1">
      <c r="A25" s="168">
        <v>23</v>
      </c>
      <c r="B25" s="205">
        <v>24.9</v>
      </c>
      <c r="C25" s="205">
        <v>24.6</v>
      </c>
      <c r="D25" s="205">
        <v>22.5</v>
      </c>
      <c r="E25" s="205">
        <v>22.1</v>
      </c>
      <c r="F25" s="205">
        <v>21.2</v>
      </c>
      <c r="G25" s="205">
        <v>20.5</v>
      </c>
      <c r="H25" s="205">
        <v>20.9</v>
      </c>
      <c r="I25" s="205">
        <v>21.8</v>
      </c>
      <c r="J25" s="205">
        <v>23.3</v>
      </c>
      <c r="K25" s="205">
        <v>23.7</v>
      </c>
      <c r="L25" s="205">
        <v>23.8</v>
      </c>
      <c r="M25" s="205">
        <v>24.9</v>
      </c>
      <c r="N25" s="205">
        <v>25.5</v>
      </c>
      <c r="O25" s="205">
        <v>25.2</v>
      </c>
      <c r="P25" s="205">
        <v>24.5</v>
      </c>
      <c r="Q25" s="205">
        <v>25.2</v>
      </c>
      <c r="R25" s="205">
        <v>23.9</v>
      </c>
      <c r="S25" s="205">
        <v>22.3</v>
      </c>
      <c r="T25" s="205">
        <v>21.1</v>
      </c>
      <c r="U25" s="205">
        <v>21.1</v>
      </c>
      <c r="V25" s="205">
        <v>21.4</v>
      </c>
      <c r="W25" s="205">
        <v>21.4</v>
      </c>
      <c r="X25" s="205">
        <v>22.5</v>
      </c>
      <c r="Y25" s="205">
        <v>21.5</v>
      </c>
      <c r="Z25" s="167">
        <f t="shared" si="0"/>
        <v>22.90833333333333</v>
      </c>
      <c r="AA25" s="209">
        <v>26.3</v>
      </c>
      <c r="AB25" s="210" t="s">
        <v>131</v>
      </c>
      <c r="AC25" s="1">
        <v>23</v>
      </c>
      <c r="AD25" s="209">
        <v>20.5</v>
      </c>
      <c r="AE25" s="212" t="s">
        <v>443</v>
      </c>
    </row>
    <row r="26" spans="1:31" ht="11.25" customHeight="1">
      <c r="A26" s="168">
        <v>24</v>
      </c>
      <c r="B26" s="205">
        <v>22.7</v>
      </c>
      <c r="C26" s="205">
        <v>22.6</v>
      </c>
      <c r="D26" s="205">
        <v>20.8</v>
      </c>
      <c r="E26" s="205">
        <v>20.2</v>
      </c>
      <c r="F26" s="205">
        <v>19.8</v>
      </c>
      <c r="G26" s="205">
        <v>19.6</v>
      </c>
      <c r="H26" s="205">
        <v>22.7</v>
      </c>
      <c r="I26" s="205">
        <v>24</v>
      </c>
      <c r="J26" s="205">
        <v>25.5</v>
      </c>
      <c r="K26" s="205">
        <v>25.1</v>
      </c>
      <c r="L26" s="205">
        <v>24.7</v>
      </c>
      <c r="M26" s="205">
        <v>25.9</v>
      </c>
      <c r="N26" s="205">
        <v>24.7</v>
      </c>
      <c r="O26" s="205">
        <v>25.2</v>
      </c>
      <c r="P26" s="205">
        <v>26</v>
      </c>
      <c r="Q26" s="205">
        <v>25.4</v>
      </c>
      <c r="R26" s="205">
        <v>24.8</v>
      </c>
      <c r="S26" s="205">
        <v>23.7</v>
      </c>
      <c r="T26" s="205">
        <v>22.9</v>
      </c>
      <c r="U26" s="205">
        <v>22.3</v>
      </c>
      <c r="V26" s="205">
        <v>22.1</v>
      </c>
      <c r="W26" s="205">
        <v>22.1</v>
      </c>
      <c r="X26" s="205">
        <v>21.5</v>
      </c>
      <c r="Y26" s="205">
        <v>20.9</v>
      </c>
      <c r="Z26" s="167">
        <f t="shared" si="0"/>
        <v>23.13333333333333</v>
      </c>
      <c r="AA26" s="209">
        <v>26.7</v>
      </c>
      <c r="AB26" s="210" t="s">
        <v>423</v>
      </c>
      <c r="AC26" s="1">
        <v>24</v>
      </c>
      <c r="AD26" s="209">
        <v>18.9</v>
      </c>
      <c r="AE26" s="212" t="s">
        <v>67</v>
      </c>
    </row>
    <row r="27" spans="1:31" ht="11.25" customHeight="1">
      <c r="A27" s="168">
        <v>25</v>
      </c>
      <c r="B27" s="205">
        <v>20.6</v>
      </c>
      <c r="C27" s="205">
        <v>20.3</v>
      </c>
      <c r="D27" s="205">
        <v>20.3</v>
      </c>
      <c r="E27" s="205">
        <v>20</v>
      </c>
      <c r="F27" s="205">
        <v>19.2</v>
      </c>
      <c r="G27" s="205">
        <v>19.2</v>
      </c>
      <c r="H27" s="205">
        <v>20</v>
      </c>
      <c r="I27" s="205">
        <v>20.3</v>
      </c>
      <c r="J27" s="205">
        <v>21.3</v>
      </c>
      <c r="K27" s="205">
        <v>20</v>
      </c>
      <c r="L27" s="205">
        <v>21.3</v>
      </c>
      <c r="M27" s="205">
        <v>21.6</v>
      </c>
      <c r="N27" s="205">
        <v>20.6</v>
      </c>
      <c r="O27" s="205">
        <v>21.6</v>
      </c>
      <c r="P27" s="205">
        <v>21</v>
      </c>
      <c r="Q27" s="205">
        <v>20.1</v>
      </c>
      <c r="R27" s="205">
        <v>19.3</v>
      </c>
      <c r="S27" s="205">
        <v>18.8</v>
      </c>
      <c r="T27" s="205">
        <v>19.4</v>
      </c>
      <c r="U27" s="205">
        <v>19</v>
      </c>
      <c r="V27" s="205">
        <v>19</v>
      </c>
      <c r="W27" s="205">
        <v>18.6</v>
      </c>
      <c r="X27" s="205">
        <v>18.7</v>
      </c>
      <c r="Y27" s="205">
        <v>19</v>
      </c>
      <c r="Z27" s="167">
        <f t="shared" si="0"/>
        <v>19.966666666666672</v>
      </c>
      <c r="AA27" s="209">
        <v>22.5</v>
      </c>
      <c r="AB27" s="210" t="s">
        <v>164</v>
      </c>
      <c r="AC27" s="1">
        <v>25</v>
      </c>
      <c r="AD27" s="209">
        <v>18.4</v>
      </c>
      <c r="AE27" s="212" t="s">
        <v>233</v>
      </c>
    </row>
    <row r="28" spans="1:31" ht="11.25" customHeight="1">
      <c r="A28" s="168">
        <v>26</v>
      </c>
      <c r="B28" s="205">
        <v>18.9</v>
      </c>
      <c r="C28" s="205">
        <v>18.8</v>
      </c>
      <c r="D28" s="205">
        <v>18.8</v>
      </c>
      <c r="E28" s="205">
        <v>18.7</v>
      </c>
      <c r="F28" s="205">
        <v>18.8</v>
      </c>
      <c r="G28" s="205">
        <v>18.5</v>
      </c>
      <c r="H28" s="205">
        <v>19</v>
      </c>
      <c r="I28" s="205">
        <v>19.4</v>
      </c>
      <c r="J28" s="205">
        <v>20.6</v>
      </c>
      <c r="K28" s="205">
        <v>20.4</v>
      </c>
      <c r="L28" s="205">
        <v>20.5</v>
      </c>
      <c r="M28" s="205">
        <v>20.5</v>
      </c>
      <c r="N28" s="205">
        <v>20.8</v>
      </c>
      <c r="O28" s="205">
        <v>20.9</v>
      </c>
      <c r="P28" s="205">
        <v>20.5</v>
      </c>
      <c r="Q28" s="205">
        <v>20.7</v>
      </c>
      <c r="R28" s="205">
        <v>19.9</v>
      </c>
      <c r="S28" s="205">
        <v>19.4</v>
      </c>
      <c r="T28" s="205">
        <v>19.4</v>
      </c>
      <c r="U28" s="205">
        <v>19.5</v>
      </c>
      <c r="V28" s="205">
        <v>19.4</v>
      </c>
      <c r="W28" s="205">
        <v>19.3</v>
      </c>
      <c r="X28" s="205">
        <v>19.2</v>
      </c>
      <c r="Y28" s="205">
        <v>19.1</v>
      </c>
      <c r="Z28" s="167">
        <f t="shared" si="0"/>
        <v>19.624999999999996</v>
      </c>
      <c r="AA28" s="209">
        <v>21.2</v>
      </c>
      <c r="AB28" s="210" t="s">
        <v>424</v>
      </c>
      <c r="AC28" s="1">
        <v>26</v>
      </c>
      <c r="AD28" s="209">
        <v>18.5</v>
      </c>
      <c r="AE28" s="212" t="s">
        <v>444</v>
      </c>
    </row>
    <row r="29" spans="1:31" ht="11.25" customHeight="1">
      <c r="A29" s="168">
        <v>27</v>
      </c>
      <c r="B29" s="205">
        <v>19.3</v>
      </c>
      <c r="C29" s="205">
        <v>19.3</v>
      </c>
      <c r="D29" s="205">
        <v>19.2</v>
      </c>
      <c r="E29" s="205">
        <v>19.2</v>
      </c>
      <c r="F29" s="205">
        <v>18.9</v>
      </c>
      <c r="G29" s="205">
        <v>19.1</v>
      </c>
      <c r="H29" s="205">
        <v>19.7</v>
      </c>
      <c r="I29" s="205">
        <v>21.5</v>
      </c>
      <c r="J29" s="205">
        <v>21.7</v>
      </c>
      <c r="K29" s="205">
        <v>21.6</v>
      </c>
      <c r="L29" s="205">
        <v>22.5</v>
      </c>
      <c r="M29" s="205">
        <v>23</v>
      </c>
      <c r="N29" s="205">
        <v>23.3</v>
      </c>
      <c r="O29" s="205">
        <v>21.7</v>
      </c>
      <c r="P29" s="205">
        <v>21.9</v>
      </c>
      <c r="Q29" s="205">
        <v>21.7</v>
      </c>
      <c r="R29" s="205">
        <v>20.4</v>
      </c>
      <c r="S29" s="205">
        <v>19.8</v>
      </c>
      <c r="T29" s="205">
        <v>19.1</v>
      </c>
      <c r="U29" s="205">
        <v>19</v>
      </c>
      <c r="V29" s="205">
        <v>18.9</v>
      </c>
      <c r="W29" s="205">
        <v>19.3</v>
      </c>
      <c r="X29" s="205">
        <v>18.8</v>
      </c>
      <c r="Y29" s="205">
        <v>18.7</v>
      </c>
      <c r="Z29" s="167">
        <f t="shared" si="0"/>
        <v>20.316666666666663</v>
      </c>
      <c r="AA29" s="209">
        <v>23.7</v>
      </c>
      <c r="AB29" s="210" t="s">
        <v>425</v>
      </c>
      <c r="AC29" s="1">
        <v>27</v>
      </c>
      <c r="AD29" s="209">
        <v>18.6</v>
      </c>
      <c r="AE29" s="212" t="s">
        <v>279</v>
      </c>
    </row>
    <row r="30" spans="1:31" ht="11.25" customHeight="1">
      <c r="A30" s="168">
        <v>28</v>
      </c>
      <c r="B30" s="205">
        <v>18.8</v>
      </c>
      <c r="C30" s="205">
        <v>18.8</v>
      </c>
      <c r="D30" s="205">
        <v>18.9</v>
      </c>
      <c r="E30" s="205">
        <v>19.2</v>
      </c>
      <c r="F30" s="205">
        <v>18.9</v>
      </c>
      <c r="G30" s="205">
        <v>18.1</v>
      </c>
      <c r="H30" s="205">
        <v>19.2</v>
      </c>
      <c r="I30" s="205">
        <v>19.8</v>
      </c>
      <c r="J30" s="205">
        <v>20.4</v>
      </c>
      <c r="K30" s="205">
        <v>21.7</v>
      </c>
      <c r="L30" s="205">
        <v>22.3</v>
      </c>
      <c r="M30" s="205">
        <v>23.1</v>
      </c>
      <c r="N30" s="205">
        <v>22.9</v>
      </c>
      <c r="O30" s="205">
        <v>23.1</v>
      </c>
      <c r="P30" s="205">
        <v>23.2</v>
      </c>
      <c r="Q30" s="205">
        <v>22.1</v>
      </c>
      <c r="R30" s="205">
        <v>21.3</v>
      </c>
      <c r="S30" s="205">
        <v>20.4</v>
      </c>
      <c r="T30" s="205">
        <v>19.6</v>
      </c>
      <c r="U30" s="205">
        <v>19.6</v>
      </c>
      <c r="V30" s="205">
        <v>19.5</v>
      </c>
      <c r="W30" s="205">
        <v>19.4</v>
      </c>
      <c r="X30" s="205">
        <v>19.2</v>
      </c>
      <c r="Y30" s="205">
        <v>18.9</v>
      </c>
      <c r="Z30" s="167">
        <f t="shared" si="0"/>
        <v>20.349999999999998</v>
      </c>
      <c r="AA30" s="209">
        <v>23.6</v>
      </c>
      <c r="AB30" s="210" t="s">
        <v>141</v>
      </c>
      <c r="AC30" s="1">
        <v>28</v>
      </c>
      <c r="AD30" s="209">
        <v>18.1</v>
      </c>
      <c r="AE30" s="212" t="s">
        <v>186</v>
      </c>
    </row>
    <row r="31" spans="1:31" ht="11.25" customHeight="1">
      <c r="A31" s="168">
        <v>29</v>
      </c>
      <c r="B31" s="205">
        <v>19</v>
      </c>
      <c r="C31" s="205">
        <v>18.8</v>
      </c>
      <c r="D31" s="205">
        <v>18.3</v>
      </c>
      <c r="E31" s="205">
        <v>17.9</v>
      </c>
      <c r="F31" s="205">
        <v>18</v>
      </c>
      <c r="G31" s="205">
        <v>18.3</v>
      </c>
      <c r="H31" s="205">
        <v>20.9</v>
      </c>
      <c r="I31" s="205">
        <v>22.8</v>
      </c>
      <c r="J31" s="205">
        <v>23</v>
      </c>
      <c r="K31" s="205">
        <v>23.6</v>
      </c>
      <c r="L31" s="205">
        <v>24.7</v>
      </c>
      <c r="M31" s="205">
        <v>24.1</v>
      </c>
      <c r="N31" s="205">
        <v>23.8</v>
      </c>
      <c r="O31" s="205">
        <v>24.3</v>
      </c>
      <c r="P31" s="205">
        <v>23.7</v>
      </c>
      <c r="Q31" s="205">
        <v>23.6</v>
      </c>
      <c r="R31" s="205">
        <v>22.8</v>
      </c>
      <c r="S31" s="205">
        <v>21.5</v>
      </c>
      <c r="T31" s="205">
        <v>20.9</v>
      </c>
      <c r="U31" s="205">
        <v>21.1</v>
      </c>
      <c r="V31" s="205">
        <v>21.1</v>
      </c>
      <c r="W31" s="205">
        <v>20.8</v>
      </c>
      <c r="X31" s="205">
        <v>20.8</v>
      </c>
      <c r="Y31" s="205">
        <v>21.2</v>
      </c>
      <c r="Z31" s="167">
        <f t="shared" si="0"/>
        <v>21.45833333333334</v>
      </c>
      <c r="AA31" s="209">
        <v>24.9</v>
      </c>
      <c r="AB31" s="210" t="s">
        <v>426</v>
      </c>
      <c r="AC31" s="1">
        <v>29</v>
      </c>
      <c r="AD31" s="209">
        <v>17.6</v>
      </c>
      <c r="AE31" s="212" t="s">
        <v>117</v>
      </c>
    </row>
    <row r="32" spans="1:31" ht="11.25" customHeight="1">
      <c r="A32" s="168">
        <v>30</v>
      </c>
      <c r="B32" s="205">
        <v>21.4</v>
      </c>
      <c r="C32" s="205">
        <v>21</v>
      </c>
      <c r="D32" s="205">
        <v>21</v>
      </c>
      <c r="E32" s="205">
        <v>19.5</v>
      </c>
      <c r="F32" s="205">
        <v>19.4</v>
      </c>
      <c r="G32" s="205">
        <v>19.6</v>
      </c>
      <c r="H32" s="205">
        <v>22.5</v>
      </c>
      <c r="I32" s="205">
        <v>24.2</v>
      </c>
      <c r="J32" s="205">
        <v>25</v>
      </c>
      <c r="K32" s="205">
        <v>25.7</v>
      </c>
      <c r="L32" s="205">
        <v>26.3</v>
      </c>
      <c r="M32" s="205">
        <v>25.1</v>
      </c>
      <c r="N32" s="205">
        <v>25.2</v>
      </c>
      <c r="O32" s="205">
        <v>25</v>
      </c>
      <c r="P32" s="205">
        <v>24.9</v>
      </c>
      <c r="Q32" s="205">
        <v>24.5</v>
      </c>
      <c r="R32" s="205">
        <v>24.3</v>
      </c>
      <c r="S32" s="205">
        <v>23.9</v>
      </c>
      <c r="T32" s="205">
        <v>23.9</v>
      </c>
      <c r="U32" s="205">
        <v>23.6</v>
      </c>
      <c r="V32" s="205">
        <v>23.3</v>
      </c>
      <c r="W32" s="205">
        <v>22.8</v>
      </c>
      <c r="X32" s="205">
        <v>21.7</v>
      </c>
      <c r="Y32" s="205">
        <v>21.8</v>
      </c>
      <c r="Z32" s="167">
        <f t="shared" si="0"/>
        <v>23.149999999999995</v>
      </c>
      <c r="AA32" s="209">
        <v>26.9</v>
      </c>
      <c r="AB32" s="210" t="s">
        <v>427</v>
      </c>
      <c r="AC32" s="1">
        <v>30</v>
      </c>
      <c r="AD32" s="209">
        <v>19.2</v>
      </c>
      <c r="AE32" s="212" t="s">
        <v>146</v>
      </c>
    </row>
    <row r="33" spans="1:31" ht="11.25" customHeight="1">
      <c r="A33" s="168">
        <v>31</v>
      </c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7"/>
      <c r="AA33" s="113"/>
      <c r="AB33" s="114"/>
      <c r="AC33" s="1"/>
      <c r="AD33" s="113"/>
      <c r="AE33" s="202"/>
    </row>
    <row r="34" spans="1:31" ht="15" customHeight="1">
      <c r="A34" s="169" t="s">
        <v>9</v>
      </c>
      <c r="B34" s="170">
        <f aca="true" t="shared" si="1" ref="B34:Q34">AVERAGE(B3:B33)</f>
        <v>20.37333333333333</v>
      </c>
      <c r="C34" s="170">
        <f t="shared" si="1"/>
        <v>20.176666666666662</v>
      </c>
      <c r="D34" s="170">
        <f t="shared" si="1"/>
        <v>19.976666666666667</v>
      </c>
      <c r="E34" s="170">
        <f t="shared" si="1"/>
        <v>19.83666666666667</v>
      </c>
      <c r="F34" s="170">
        <f t="shared" si="1"/>
        <v>19.579999999999995</v>
      </c>
      <c r="G34" s="170">
        <f t="shared" si="1"/>
        <v>19.643333333333334</v>
      </c>
      <c r="H34" s="170">
        <f t="shared" si="1"/>
        <v>20.876666666666665</v>
      </c>
      <c r="I34" s="170">
        <f t="shared" si="1"/>
        <v>21.98333333333333</v>
      </c>
      <c r="J34" s="170">
        <f t="shared" si="1"/>
        <v>22.553333333333335</v>
      </c>
      <c r="K34" s="170">
        <f t="shared" si="1"/>
        <v>22.713333333333335</v>
      </c>
      <c r="L34" s="170">
        <f t="shared" si="1"/>
        <v>23.11</v>
      </c>
      <c r="M34" s="170">
        <f t="shared" si="1"/>
        <v>23.093333333333337</v>
      </c>
      <c r="N34" s="170">
        <f t="shared" si="1"/>
        <v>23.226666666666663</v>
      </c>
      <c r="O34" s="170">
        <f t="shared" si="1"/>
        <v>23.21</v>
      </c>
      <c r="P34" s="170">
        <f t="shared" si="1"/>
        <v>22.96</v>
      </c>
      <c r="Q34" s="170">
        <f t="shared" si="1"/>
        <v>22.560000000000002</v>
      </c>
      <c r="R34" s="170">
        <f>AVERAGE(R3:R33)</f>
        <v>22.10666666666666</v>
      </c>
      <c r="S34" s="170">
        <f aca="true" t="shared" si="2" ref="S34:Y34">AVERAGE(S3:S33)</f>
        <v>21.38333333333333</v>
      </c>
      <c r="T34" s="170">
        <f t="shared" si="2"/>
        <v>21.029999999999998</v>
      </c>
      <c r="U34" s="170">
        <f t="shared" si="2"/>
        <v>20.836666666666666</v>
      </c>
      <c r="V34" s="170">
        <f t="shared" si="2"/>
        <v>20.723333333333333</v>
      </c>
      <c r="W34" s="170">
        <f t="shared" si="2"/>
        <v>20.693333333333328</v>
      </c>
      <c r="X34" s="170">
        <f t="shared" si="2"/>
        <v>20.586666666666666</v>
      </c>
      <c r="Y34" s="170">
        <f t="shared" si="2"/>
        <v>20.470000000000006</v>
      </c>
      <c r="Z34" s="170">
        <f>AVERAGE(B3:Y33)</f>
        <v>21.404305555555535</v>
      </c>
      <c r="AA34" s="171">
        <f>(AVERAGE(最高))</f>
        <v>24.383333333333333</v>
      </c>
      <c r="AB34" s="172"/>
      <c r="AC34" s="173"/>
      <c r="AD34" s="171">
        <f>(AVERAGE(最低))</f>
        <v>18.749999999999996</v>
      </c>
      <c r="AE34" s="172"/>
    </row>
    <row r="35" ht="9.75" customHeight="1"/>
    <row r="36" spans="1:9" ht="11.25" customHeight="1">
      <c r="A36" s="151" t="s">
        <v>10</v>
      </c>
      <c r="B36" s="151"/>
      <c r="C36" s="151"/>
      <c r="D36" s="151"/>
      <c r="E36" s="151"/>
      <c r="F36" s="151"/>
      <c r="G36" s="151"/>
      <c r="H36" s="151"/>
      <c r="I36" s="151"/>
    </row>
    <row r="37" spans="1:9" ht="11.25" customHeight="1">
      <c r="A37" s="152" t="s">
        <v>11</v>
      </c>
      <c r="B37" s="153"/>
      <c r="C37" s="153"/>
      <c r="D37" s="115">
        <f>COUNTIF(mean,"&lt;0")</f>
        <v>0</v>
      </c>
      <c r="E37" s="151"/>
      <c r="F37" s="151"/>
      <c r="G37" s="151"/>
      <c r="H37" s="151"/>
      <c r="I37" s="151"/>
    </row>
    <row r="38" spans="1:9" ht="11.25" customHeight="1">
      <c r="A38" s="154" t="s">
        <v>12</v>
      </c>
      <c r="B38" s="155"/>
      <c r="C38" s="155"/>
      <c r="D38" s="116">
        <f>COUNTIF(mean,"&gt;=25")</f>
        <v>0</v>
      </c>
      <c r="E38" s="151"/>
      <c r="F38" s="151"/>
      <c r="G38" s="151"/>
      <c r="H38" s="151"/>
      <c r="I38" s="151"/>
    </row>
    <row r="39" spans="1:9" ht="11.25" customHeight="1">
      <c r="A39" s="152" t="s">
        <v>13</v>
      </c>
      <c r="B39" s="153"/>
      <c r="C39" s="153"/>
      <c r="D39" s="115">
        <f>COUNTIF(最低,"&lt;0")</f>
        <v>0</v>
      </c>
      <c r="E39" s="151"/>
      <c r="F39" s="151"/>
      <c r="G39" s="151"/>
      <c r="H39" s="151"/>
      <c r="I39" s="151"/>
    </row>
    <row r="40" spans="1:9" ht="11.25" customHeight="1">
      <c r="A40" s="154" t="s">
        <v>14</v>
      </c>
      <c r="B40" s="155"/>
      <c r="C40" s="155"/>
      <c r="D40" s="116">
        <f>COUNTIF(最低,"&gt;=25")</f>
        <v>0</v>
      </c>
      <c r="E40" s="151"/>
      <c r="F40" s="151"/>
      <c r="G40" s="151"/>
      <c r="H40" s="151"/>
      <c r="I40" s="151"/>
    </row>
    <row r="41" spans="1:9" ht="11.25" customHeight="1">
      <c r="A41" s="152" t="s">
        <v>15</v>
      </c>
      <c r="B41" s="153"/>
      <c r="C41" s="153"/>
      <c r="D41" s="115">
        <f>COUNTIF(最高,"&lt;0")</f>
        <v>0</v>
      </c>
      <c r="E41" s="151"/>
      <c r="F41" s="151"/>
      <c r="G41" s="151"/>
      <c r="H41" s="151"/>
      <c r="I41" s="151"/>
    </row>
    <row r="42" spans="1:9" ht="11.25" customHeight="1">
      <c r="A42" s="154" t="s">
        <v>16</v>
      </c>
      <c r="B42" s="155"/>
      <c r="C42" s="155"/>
      <c r="D42" s="116">
        <f>COUNTIF(最高,"&gt;=25")</f>
        <v>11</v>
      </c>
      <c r="E42" s="151"/>
      <c r="F42" s="151"/>
      <c r="G42" s="151"/>
      <c r="H42" s="151"/>
      <c r="I42" s="151"/>
    </row>
    <row r="43" spans="1:9" ht="11.25" customHeight="1">
      <c r="A43" s="156" t="s">
        <v>17</v>
      </c>
      <c r="B43" s="157"/>
      <c r="C43" s="157"/>
      <c r="D43" s="117">
        <f>COUNTIF(最高,"&gt;=30")</f>
        <v>0</v>
      </c>
      <c r="E43" s="151"/>
      <c r="F43" s="151"/>
      <c r="G43" s="151"/>
      <c r="H43" s="151"/>
      <c r="I43" s="151"/>
    </row>
    <row r="44" spans="1:9" ht="11.25" customHeight="1">
      <c r="A44" s="151" t="s">
        <v>18</v>
      </c>
      <c r="B44" s="151"/>
      <c r="C44" s="151"/>
      <c r="D44" s="151"/>
      <c r="E44" s="151"/>
      <c r="F44" s="151"/>
      <c r="G44" s="151"/>
      <c r="H44" s="151"/>
      <c r="I44" s="151"/>
    </row>
    <row r="45" spans="1:9" ht="11.25" customHeight="1">
      <c r="A45" s="159" t="s">
        <v>19</v>
      </c>
      <c r="B45" s="158"/>
      <c r="C45" s="158" t="s">
        <v>3</v>
      </c>
      <c r="D45" s="160" t="s">
        <v>6</v>
      </c>
      <c r="E45" s="151"/>
      <c r="F45" s="159" t="s">
        <v>20</v>
      </c>
      <c r="G45" s="158"/>
      <c r="H45" s="158" t="s">
        <v>3</v>
      </c>
      <c r="I45" s="160" t="s">
        <v>8</v>
      </c>
    </row>
    <row r="46" spans="1:9" ht="11.25" customHeight="1">
      <c r="A46" s="118"/>
      <c r="B46" s="119">
        <f>MAX(最高)</f>
        <v>27.7</v>
      </c>
      <c r="C46" s="222">
        <v>13</v>
      </c>
      <c r="D46" s="227" t="s">
        <v>417</v>
      </c>
      <c r="E46" s="151"/>
      <c r="F46" s="118"/>
      <c r="G46" s="119">
        <f>MIN(最低)</f>
        <v>15.7</v>
      </c>
      <c r="H46" s="222">
        <v>20</v>
      </c>
      <c r="I46" s="223" t="s">
        <v>440</v>
      </c>
    </row>
    <row r="47" spans="1:9" ht="11.25" customHeight="1">
      <c r="A47" s="120"/>
      <c r="B47" s="224"/>
      <c r="C47" s="222"/>
      <c r="D47" s="227"/>
      <c r="E47" s="151"/>
      <c r="F47" s="120"/>
      <c r="G47" s="224"/>
      <c r="H47" s="222"/>
      <c r="I47" s="228"/>
    </row>
    <row r="48" spans="1:9" ht="11.25" customHeight="1">
      <c r="A48" s="121"/>
      <c r="B48" s="122"/>
      <c r="C48" s="229"/>
      <c r="D48" s="232"/>
      <c r="E48" s="151"/>
      <c r="F48" s="121"/>
      <c r="G48" s="122"/>
      <c r="H48" s="220"/>
      <c r="I48" s="226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Ikeda</dc:creator>
  <cp:keywords/>
  <dc:description/>
  <cp:lastModifiedBy>ike ks</cp:lastModifiedBy>
  <cp:lastPrinted>2021-05-01T01:35:41Z</cp:lastPrinted>
  <dcterms:created xsi:type="dcterms:W3CDTF">1998-01-05T04:07:11Z</dcterms:created>
  <dcterms:modified xsi:type="dcterms:W3CDTF">2022-01-14T05:04:54Z</dcterms:modified>
  <cp:category/>
  <cp:version/>
  <cp:contentType/>
  <cp:contentStatus/>
</cp:coreProperties>
</file>