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40" windowWidth="14130" windowHeight="10680" tabRatio="748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<sst xmlns="http://schemas.openxmlformats.org/spreadsheetml/2006/main" count="1275" uniqueCount="513">
  <si>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</si>
  <si>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</si>
  <si>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</si>
  <si>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</si>
  <si>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</si>
  <si>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</si>
  <si>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</si>
  <si>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</si>
  <si>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</si>
  <si>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</si>
  <si>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</si>
  <si>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</si>
  <si>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</si>
  <si>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</si>
  <si>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</si>
  <si>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</si>
  <si>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</si>
  <si>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</si>
  <si>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</si>
  <si>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</si>
  <si>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</si>
  <si>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</si>
  <si>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</si>
  <si>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</si>
  <si>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</si>
  <si>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</si>
  <si>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</si>
  <si>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</si>
  <si>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</si>
  <si>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</si>
  <si>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</si>
  <si>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</si>
  <si>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</si>
  <si>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</si>
  <si>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</si>
  <si>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</si>
  <si>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</si>
  <si>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</si>
  <si>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</si>
  <si>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</si>
  <si>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</si>
  <si>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</si>
  <si>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</si>
  <si>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</si>
  <si>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</si>
  <si>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</si>
  <si>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</si>
  <si>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</si>
  <si>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</si>
  <si>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</si>
  <si>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</si>
  <si>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</si>
  <si>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</si>
  <si>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</si>
  <si>
    <t>11:38</t>
  </si>
  <si>
    <t>12:31</t>
  </si>
  <si>
    <t>12:22</t>
  </si>
  <si>
    <t>12:23</t>
  </si>
  <si>
    <t>12:13</t>
  </si>
  <si>
    <t>12:09</t>
  </si>
  <si>
    <t>11:19</t>
  </si>
  <si>
    <t>12:29</t>
  </si>
  <si>
    <t>11:49</t>
  </si>
  <si>
    <t>12:58</t>
  </si>
  <si>
    <t>14:25</t>
  </si>
  <si>
    <t>11:50</t>
  </si>
  <si>
    <t>12:34</t>
  </si>
  <si>
    <t>12:10</t>
  </si>
  <si>
    <t>12:15</t>
  </si>
  <si>
    <t>11:53</t>
  </si>
  <si>
    <t>12:28</t>
  </si>
  <si>
    <t>11:14</t>
  </si>
  <si>
    <t>11:48</t>
  </si>
  <si>
    <t>11:26</t>
  </si>
  <si>
    <t>11:32</t>
  </si>
  <si>
    <t>11:16</t>
  </si>
  <si>
    <t>12:14</t>
  </si>
  <si>
    <t>12:38</t>
  </si>
  <si>
    <t>13:17</t>
  </si>
  <si>
    <t>16:35</t>
  </si>
  <si>
    <t>11:52</t>
  </si>
  <si>
    <t>3:39</t>
  </si>
  <si>
    <t>6:32</t>
  </si>
  <si>
    <t>3:12</t>
  </si>
  <si>
    <t>6:42</t>
  </si>
  <si>
    <t>23:45</t>
  </si>
  <si>
    <t>7:14</t>
  </si>
  <si>
    <t>6:34</t>
  </si>
  <si>
    <t>6:39</t>
  </si>
  <si>
    <t>4:27</t>
  </si>
  <si>
    <t>6:21</t>
  </si>
  <si>
    <t>1:41</t>
  </si>
  <si>
    <t>3:58</t>
  </si>
  <si>
    <t>22:06</t>
  </si>
  <si>
    <t>4:04</t>
  </si>
  <si>
    <t>7:03</t>
  </si>
  <si>
    <t>3:36</t>
  </si>
  <si>
    <t>5:48</t>
  </si>
  <si>
    <t>6:37</t>
  </si>
  <si>
    <t>7:12</t>
  </si>
  <si>
    <t>7:04</t>
  </si>
  <si>
    <t>23:46</t>
  </si>
  <si>
    <t>7:25</t>
  </si>
  <si>
    <t>4:49</t>
  </si>
  <si>
    <t>23:40</t>
  </si>
  <si>
    <t>6:33</t>
  </si>
  <si>
    <t>1:13</t>
  </si>
  <si>
    <t>7:01</t>
  </si>
  <si>
    <t>6:08</t>
  </si>
  <si>
    <t>0:21</t>
  </si>
  <si>
    <t>9:51</t>
  </si>
  <si>
    <t>11:18</t>
  </si>
  <si>
    <t>12:42</t>
  </si>
  <si>
    <t>12:06</t>
  </si>
  <si>
    <t>10:19</t>
  </si>
  <si>
    <t>12:26</t>
  </si>
  <si>
    <t>12:17</t>
  </si>
  <si>
    <t>14:53</t>
  </si>
  <si>
    <t>0:02</t>
  </si>
  <si>
    <t>12:05</t>
  </si>
  <si>
    <t>11:56</t>
  </si>
  <si>
    <t>11:08</t>
  </si>
  <si>
    <t>11:58</t>
  </si>
  <si>
    <t>12:02</t>
  </si>
  <si>
    <t>15:51</t>
  </si>
  <si>
    <t>14:15</t>
  </si>
  <si>
    <t>12:20</t>
  </si>
  <si>
    <t>13:02</t>
  </si>
  <si>
    <t>12:19</t>
  </si>
  <si>
    <t>14:28</t>
  </si>
  <si>
    <t>1:07</t>
  </si>
  <si>
    <t>0:12</t>
  </si>
  <si>
    <t>18:55</t>
  </si>
  <si>
    <t>6:31</t>
  </si>
  <si>
    <t>6:59</t>
  </si>
  <si>
    <t>6:13</t>
  </si>
  <si>
    <t>23:52</t>
  </si>
  <si>
    <t>3:59</t>
  </si>
  <si>
    <t>7:02</t>
  </si>
  <si>
    <t>4:25</t>
  </si>
  <si>
    <t>17:33</t>
  </si>
  <si>
    <t>20:59</t>
  </si>
  <si>
    <t>0:00</t>
  </si>
  <si>
    <t>23:32</t>
  </si>
  <si>
    <t>6:53</t>
  </si>
  <si>
    <t>1:35</t>
  </si>
  <si>
    <t>23:30</t>
  </si>
  <si>
    <t>1:02</t>
  </si>
  <si>
    <t>6:18</t>
  </si>
  <si>
    <t>6:19</t>
  </si>
  <si>
    <t>6:12</t>
  </si>
  <si>
    <t>5:41</t>
  </si>
  <si>
    <t>1:30</t>
  </si>
  <si>
    <t>4:55</t>
  </si>
  <si>
    <t>3:01</t>
  </si>
  <si>
    <t>22:52</t>
  </si>
  <si>
    <t>10:17</t>
  </si>
  <si>
    <t>13:05</t>
  </si>
  <si>
    <t>11:03</t>
  </si>
  <si>
    <t>12:30</t>
  </si>
  <si>
    <t>15:55</t>
  </si>
  <si>
    <t>12:07</t>
  </si>
  <si>
    <t>4:32</t>
  </si>
  <si>
    <t>12:43</t>
  </si>
  <si>
    <t>9:20</t>
  </si>
  <si>
    <t>9:39</t>
  </si>
  <si>
    <t>12:21</t>
  </si>
  <si>
    <t>11:45</t>
  </si>
  <si>
    <t>13:19</t>
  </si>
  <si>
    <t>19:53</t>
  </si>
  <si>
    <t>10:38</t>
  </si>
  <si>
    <t>10:43</t>
  </si>
  <si>
    <t>11:27</t>
  </si>
  <si>
    <t>14:21</t>
  </si>
  <si>
    <t>6:20</t>
  </si>
  <si>
    <t>12:39</t>
  </si>
  <si>
    <t>7:52</t>
  </si>
  <si>
    <t>13:37</t>
  </si>
  <si>
    <t>9:55</t>
  </si>
  <si>
    <t>17:57</t>
  </si>
  <si>
    <t>0:01</t>
  </si>
  <si>
    <t>16:07</t>
  </si>
  <si>
    <t>11:33</t>
  </si>
  <si>
    <t>12:27</t>
  </si>
  <si>
    <t>23:59</t>
  </si>
  <si>
    <t>4:53</t>
  </si>
  <si>
    <t>1:55</t>
  </si>
  <si>
    <t>1:53</t>
  </si>
  <si>
    <t>2:26</t>
  </si>
  <si>
    <t>23:01</t>
  </si>
  <si>
    <t>22:27</t>
  </si>
  <si>
    <t>19:40</t>
  </si>
  <si>
    <t>23:33</t>
  </si>
  <si>
    <t>4:31</t>
  </si>
  <si>
    <t>5:51</t>
  </si>
  <si>
    <t>2:37</t>
  </si>
  <si>
    <t>0:03</t>
  </si>
  <si>
    <t>23:43</t>
  </si>
  <si>
    <t>5:42</t>
  </si>
  <si>
    <t>21:56</t>
  </si>
  <si>
    <t>6:24</t>
  </si>
  <si>
    <t>23:49</t>
  </si>
  <si>
    <t>5:03</t>
  </si>
  <si>
    <t>3:45</t>
  </si>
  <si>
    <t>20:02</t>
  </si>
  <si>
    <t>0:04</t>
  </si>
  <si>
    <t>23:47</t>
  </si>
  <si>
    <t>5:34</t>
  </si>
  <si>
    <t>21:52</t>
  </si>
  <si>
    <t>23:57</t>
  </si>
  <si>
    <t>16:11</t>
  </si>
  <si>
    <t>7:51</t>
  </si>
  <si>
    <t>12:35</t>
  </si>
  <si>
    <t>11:55</t>
  </si>
  <si>
    <t>18:41</t>
  </si>
  <si>
    <t>11:54</t>
  </si>
  <si>
    <t>0:45</t>
  </si>
  <si>
    <t>8:58</t>
  </si>
  <si>
    <t>13:49</t>
  </si>
  <si>
    <t>9:40</t>
  </si>
  <si>
    <t>9:48</t>
  </si>
  <si>
    <t>1:45</t>
  </si>
  <si>
    <t>11:06</t>
  </si>
  <si>
    <t>0:05</t>
  </si>
  <si>
    <t>10:30</t>
  </si>
  <si>
    <t>15:08</t>
  </si>
  <si>
    <t>11:09</t>
  </si>
  <si>
    <t>9:03</t>
  </si>
  <si>
    <t>0:09</t>
  </si>
  <si>
    <t>10:40</t>
  </si>
  <si>
    <t>11:11</t>
  </si>
  <si>
    <t>10:53</t>
  </si>
  <si>
    <t>9:15</t>
  </si>
  <si>
    <t>10:07</t>
  </si>
  <si>
    <t>19:15</t>
  </si>
  <si>
    <t>13:44</t>
  </si>
  <si>
    <t>5:35</t>
  </si>
  <si>
    <t>17:21</t>
  </si>
  <si>
    <t>5:25</t>
  </si>
  <si>
    <t>0:29</t>
  </si>
  <si>
    <t>0:33</t>
  </si>
  <si>
    <t>5:16</t>
  </si>
  <si>
    <t>2:14</t>
  </si>
  <si>
    <t>18:00</t>
  </si>
  <si>
    <t>9:37</t>
  </si>
  <si>
    <t>7:24</t>
  </si>
  <si>
    <t>8:39</t>
  </si>
  <si>
    <t>6:17</t>
  </si>
  <si>
    <t>2:22</t>
  </si>
  <si>
    <t>18:08</t>
  </si>
  <si>
    <t>18:16</t>
  </si>
  <si>
    <t>4:38</t>
  </si>
  <si>
    <t>23:00</t>
  </si>
  <si>
    <t>4:56</t>
  </si>
  <si>
    <t>3:43</t>
  </si>
  <si>
    <t>2:43</t>
  </si>
  <si>
    <t>23:58</t>
  </si>
  <si>
    <t>4:06</t>
  </si>
  <si>
    <t>9:43</t>
  </si>
  <si>
    <t>15:10</t>
  </si>
  <si>
    <t>14:45</t>
  </si>
  <si>
    <t>18:03</t>
  </si>
  <si>
    <t>9:00</t>
  </si>
  <si>
    <t>12:18</t>
  </si>
  <si>
    <t>15:32</t>
  </si>
  <si>
    <t>10:16</t>
  </si>
  <si>
    <t>12:08</t>
  </si>
  <si>
    <t>15:41</t>
  </si>
  <si>
    <t>10:15</t>
  </si>
  <si>
    <t>9:14</t>
  </si>
  <si>
    <t>12:47</t>
  </si>
  <si>
    <t>8:19</t>
  </si>
  <si>
    <t>11:24</t>
  </si>
  <si>
    <t>23:11</t>
  </si>
  <si>
    <t>13:12</t>
  </si>
  <si>
    <t>12:16</t>
  </si>
  <si>
    <t>11:28</t>
  </si>
  <si>
    <t>11:15</t>
  </si>
  <si>
    <t>13:22</t>
  </si>
  <si>
    <t>5:14</t>
  </si>
  <si>
    <t>5:04</t>
  </si>
  <si>
    <t>5:19</t>
  </si>
  <si>
    <t>5:07</t>
  </si>
  <si>
    <t>23:37</t>
  </si>
  <si>
    <t>5:28</t>
  </si>
  <si>
    <t>21:46</t>
  </si>
  <si>
    <t>4:12</t>
  </si>
  <si>
    <t>4:47</t>
  </si>
  <si>
    <t>22:37</t>
  </si>
  <si>
    <t>5:13</t>
  </si>
  <si>
    <t>2:59</t>
  </si>
  <si>
    <t>4:26</t>
  </si>
  <si>
    <t>5:29</t>
  </si>
  <si>
    <t>6:09</t>
  </si>
  <si>
    <t>4:43</t>
  </si>
  <si>
    <t>22:26</t>
  </si>
  <si>
    <t>20:35</t>
  </si>
  <si>
    <t>3:09</t>
  </si>
  <si>
    <t>3:57</t>
  </si>
  <si>
    <t>23:21</t>
  </si>
  <si>
    <t>3:29</t>
  </si>
  <si>
    <t>3:21</t>
  </si>
  <si>
    <t>10:47</t>
  </si>
  <si>
    <t>11:43</t>
  </si>
  <si>
    <t>10:32</t>
  </si>
  <si>
    <t>8:35</t>
  </si>
  <si>
    <t>10:18</t>
  </si>
  <si>
    <t>13:20</t>
  </si>
  <si>
    <t>11:59</t>
  </si>
  <si>
    <t>15:33</t>
  </si>
  <si>
    <t>13:13</t>
  </si>
  <si>
    <t>11:37</t>
  </si>
  <si>
    <t>9:28</t>
  </si>
  <si>
    <t>9:25</t>
  </si>
  <si>
    <t>13:01</t>
  </si>
  <si>
    <t>10:44</t>
  </si>
  <si>
    <t>11:46</t>
  </si>
  <si>
    <t>10:56</t>
  </si>
  <si>
    <t>14:11</t>
  </si>
  <si>
    <t>16:25</t>
  </si>
  <si>
    <t>4:24</t>
  </si>
  <si>
    <t>23:26</t>
  </si>
  <si>
    <t>1:49</t>
  </si>
  <si>
    <t>3:54</t>
  </si>
  <si>
    <t>3:46</t>
  </si>
  <si>
    <t>4:17</t>
  </si>
  <si>
    <t>11:47</t>
  </si>
  <si>
    <t>4:33</t>
  </si>
  <si>
    <t>20:32</t>
  </si>
  <si>
    <t>0:16</t>
  </si>
  <si>
    <t>22:55</t>
  </si>
  <si>
    <t>3:53</t>
  </si>
  <si>
    <t>22:23</t>
  </si>
  <si>
    <t>23:54</t>
  </si>
  <si>
    <t>23:56</t>
  </si>
  <si>
    <t>13:26</t>
  </si>
  <si>
    <t>15:26</t>
  </si>
  <si>
    <t>13:42</t>
  </si>
  <si>
    <t>14:36</t>
  </si>
  <si>
    <t>13:08</t>
  </si>
  <si>
    <t>12:51</t>
  </si>
  <si>
    <t>11:05</t>
  </si>
  <si>
    <t>11:29</t>
  </si>
  <si>
    <t>13:52</t>
  </si>
  <si>
    <t>0:58</t>
  </si>
  <si>
    <t>15:42</t>
  </si>
  <si>
    <t>10:46</t>
  </si>
  <si>
    <t>12:52</t>
  </si>
  <si>
    <t>11:13</t>
  </si>
  <si>
    <t>10:34</t>
  </si>
  <si>
    <t>9:47</t>
  </si>
  <si>
    <t>10:21</t>
  </si>
  <si>
    <t>11:12</t>
  </si>
  <si>
    <t>2:57</t>
  </si>
  <si>
    <t>1:51</t>
  </si>
  <si>
    <t>22:30</t>
  </si>
  <si>
    <t>1:50</t>
  </si>
  <si>
    <t>21:41</t>
  </si>
  <si>
    <t>21:49</t>
  </si>
  <si>
    <t>22:33</t>
  </si>
  <si>
    <t>5:49</t>
  </si>
  <si>
    <t>4:59</t>
  </si>
  <si>
    <t>3:42</t>
  </si>
  <si>
    <t>5:09</t>
  </si>
  <si>
    <t>1:39</t>
  </si>
  <si>
    <t>5:10</t>
  </si>
  <si>
    <t>2:56</t>
  </si>
  <si>
    <t>1:32</t>
  </si>
  <si>
    <t>23:29</t>
  </si>
  <si>
    <t>6:22</t>
  </si>
  <si>
    <t>8:27</t>
  </si>
  <si>
    <t>10:48</t>
  </si>
  <si>
    <t>9:09</t>
  </si>
  <si>
    <t>14:54</t>
  </si>
  <si>
    <t>9:57</t>
  </si>
  <si>
    <t>9:30</t>
  </si>
  <si>
    <t>11:10</t>
  </si>
  <si>
    <t>14:02</t>
  </si>
  <si>
    <t>15:15</t>
  </si>
  <si>
    <t>11:02</t>
  </si>
  <si>
    <t>10:09</t>
  </si>
  <si>
    <t>12:55</t>
  </si>
  <si>
    <t>13:53</t>
  </si>
  <si>
    <t>12:32</t>
  </si>
  <si>
    <t>11:44</t>
  </si>
  <si>
    <t>10:51</t>
  </si>
  <si>
    <t>10:31</t>
  </si>
  <si>
    <t>10:29</t>
  </si>
  <si>
    <t>9:31</t>
  </si>
  <si>
    <t>12:11</t>
  </si>
  <si>
    <t>1:33</t>
  </si>
  <si>
    <t>0:08</t>
  </si>
  <si>
    <t>3:47</t>
  </si>
  <si>
    <t>4:30</t>
  </si>
  <si>
    <t>4:34</t>
  </si>
  <si>
    <t>22:08</t>
  </si>
  <si>
    <t>6:01</t>
  </si>
  <si>
    <t>23:16</t>
  </si>
  <si>
    <t>7:21</t>
  </si>
  <si>
    <t>3:06</t>
  </si>
  <si>
    <t>5:02</t>
  </si>
  <si>
    <t>22:45</t>
  </si>
  <si>
    <t>6:15</t>
  </si>
  <si>
    <t>5:21</t>
  </si>
  <si>
    <t>5:39</t>
  </si>
  <si>
    <t>5:36</t>
  </si>
  <si>
    <t>5:24</t>
  </si>
  <si>
    <t>9:26</t>
  </si>
  <si>
    <t>11:04</t>
  </si>
  <si>
    <t>11:40</t>
  </si>
  <si>
    <t>8:48</t>
  </si>
  <si>
    <t>10:37</t>
  </si>
  <si>
    <t>10:27</t>
  </si>
  <si>
    <t>11:31</t>
  </si>
  <si>
    <t>13:59</t>
  </si>
  <si>
    <t>11:01</t>
  </si>
  <si>
    <t>15:50</t>
  </si>
  <si>
    <t>14:37</t>
  </si>
  <si>
    <t>12:03</t>
  </si>
  <si>
    <t>11:57</t>
  </si>
  <si>
    <t>19:16</t>
  </si>
  <si>
    <t>12:56</t>
  </si>
  <si>
    <t>14:04</t>
  </si>
  <si>
    <t>0:15</t>
  </si>
  <si>
    <t>5:30</t>
  </si>
  <si>
    <t>4:45</t>
  </si>
  <si>
    <t>5:44</t>
  </si>
  <si>
    <t>5:50</t>
  </si>
  <si>
    <t>23:42</t>
  </si>
  <si>
    <t>23:03</t>
  </si>
  <si>
    <t>7:07</t>
  </si>
  <si>
    <t>3:27</t>
  </si>
  <si>
    <t>23:19</t>
  </si>
  <si>
    <t>23:50</t>
  </si>
  <si>
    <t>22:16</t>
  </si>
  <si>
    <t>6:00</t>
  </si>
  <si>
    <t>0:56</t>
  </si>
  <si>
    <t>5:53</t>
  </si>
  <si>
    <t>11:25</t>
  </si>
  <si>
    <t>11:22</t>
  </si>
  <si>
    <t>21:25</t>
  </si>
  <si>
    <t>13:38</t>
  </si>
  <si>
    <t>14:46</t>
  </si>
  <si>
    <t>11:21</t>
  </si>
  <si>
    <t>13:03</t>
  </si>
  <si>
    <t>14:20</t>
  </si>
  <si>
    <t>7:42</t>
  </si>
  <si>
    <t>10:50</t>
  </si>
  <si>
    <t>13:16</t>
  </si>
  <si>
    <t>0:10</t>
  </si>
  <si>
    <t>9:49</t>
  </si>
  <si>
    <t>22:49</t>
  </si>
  <si>
    <t>4:20</t>
  </si>
  <si>
    <t>4:42</t>
  </si>
  <si>
    <t>21:58</t>
  </si>
  <si>
    <t>5:37</t>
  </si>
  <si>
    <t>0:35</t>
  </si>
  <si>
    <t>4:52</t>
  </si>
  <si>
    <t>16:32</t>
  </si>
  <si>
    <t>1:54</t>
  </si>
  <si>
    <t>23:36</t>
  </si>
  <si>
    <t>0:51</t>
  </si>
  <si>
    <t>6:27</t>
  </si>
  <si>
    <t>3:17</t>
  </si>
  <si>
    <t>7:35</t>
  </si>
  <si>
    <t>23:44</t>
  </si>
  <si>
    <t>6:04</t>
  </si>
  <si>
    <t>9:12</t>
  </si>
  <si>
    <t>11:23</t>
  </si>
  <si>
    <t>14:59</t>
  </si>
  <si>
    <t>11:51</t>
  </si>
  <si>
    <t>11:34</t>
  </si>
  <si>
    <t>13:15</t>
  </si>
  <si>
    <t>9:32</t>
  </si>
  <si>
    <t>23:55</t>
  </si>
  <si>
    <t>1:58</t>
  </si>
  <si>
    <t>14:51</t>
  </si>
  <si>
    <t>5:05</t>
  </si>
  <si>
    <t>1:48</t>
  </si>
  <si>
    <t>6:35</t>
  </si>
  <si>
    <t>3:16</t>
  </si>
  <si>
    <t>2:50</t>
  </si>
  <si>
    <t>6:43</t>
  </si>
  <si>
    <t>6:02</t>
  </si>
  <si>
    <t>1:38</t>
  </si>
  <si>
    <t>23:06</t>
  </si>
  <si>
    <t>5:47</t>
  </si>
  <si>
    <t>0:24</t>
  </si>
  <si>
    <t>0:27</t>
  </si>
  <si>
    <t>5:17</t>
  </si>
  <si>
    <t>6:29</t>
  </si>
  <si>
    <t>6:56</t>
  </si>
  <si>
    <t>2:36</t>
  </si>
  <si>
    <t>14:08</t>
  </si>
  <si>
    <t>14:14</t>
  </si>
  <si>
    <t>11:17</t>
  </si>
  <si>
    <t>19:29</t>
  </si>
  <si>
    <t>13:43</t>
  </si>
  <si>
    <t>10:33</t>
  </si>
  <si>
    <t>9:11</t>
  </si>
  <si>
    <t>13:29</t>
  </si>
  <si>
    <t>12:24</t>
  </si>
  <si>
    <t>5:27</t>
  </si>
  <si>
    <t>6:30</t>
  </si>
  <si>
    <t>6:10</t>
  </si>
  <si>
    <t>4:19</t>
  </si>
  <si>
    <t>2:29</t>
  </si>
  <si>
    <t>2:08</t>
  </si>
  <si>
    <t>22:04</t>
  </si>
  <si>
    <t>23:38</t>
  </si>
  <si>
    <t>4:08</t>
  </si>
  <si>
    <t>2:02</t>
  </si>
  <si>
    <t>5:55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</si>
</sst>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24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8"/>
      <color indexed="9"/>
      <name val="ＭＳ 明朝"/>
      <family val="1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6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176" fontId="9" fillId="0" borderId="0" xfId="22" applyFont="1" applyBorder="1" applyAlignment="1" quotePrefix="1">
      <alignment horizontal="left"/>
      <protection/>
    </xf>
    <xf numFmtId="176" fontId="0" fillId="0" borderId="0" xfId="22" applyFont="1" applyBorder="1" applyAlignment="1">
      <alignment horizontal="left"/>
      <protection/>
    </xf>
    <xf numFmtId="176" fontId="0" fillId="0" borderId="0" xfId="22" applyFont="1" applyBorder="1" applyAlignment="1" applyProtection="1">
      <alignment horizontal="left"/>
      <protection/>
    </xf>
    <xf numFmtId="176" fontId="0" fillId="0" borderId="0" xfId="22" applyFont="1" applyBorder="1">
      <alignment/>
      <protection/>
    </xf>
    <xf numFmtId="176" fontId="0" fillId="0" borderId="0" xfId="22" applyFont="1">
      <alignment/>
      <protection/>
    </xf>
    <xf numFmtId="176" fontId="0" fillId="0" borderId="2" xfId="22" applyFont="1" applyBorder="1" applyAlignment="1" applyProtection="1">
      <alignment horizontal="right"/>
      <protection/>
    </xf>
    <xf numFmtId="176" fontId="0" fillId="0" borderId="2" xfId="22" applyFont="1" applyBorder="1" applyProtection="1">
      <alignment/>
      <protection/>
    </xf>
    <xf numFmtId="176" fontId="0" fillId="0" borderId="3" xfId="22" applyFont="1" applyBorder="1" applyProtection="1">
      <alignment/>
      <protection/>
    </xf>
    <xf numFmtId="176" fontId="0" fillId="0" borderId="4" xfId="22" applyFont="1" applyBorder="1" applyProtection="1">
      <alignment/>
      <protection/>
    </xf>
    <xf numFmtId="176" fontId="0" fillId="0" borderId="5" xfId="22" applyFont="1" applyBorder="1">
      <alignment/>
      <protection/>
    </xf>
    <xf numFmtId="176" fontId="6" fillId="0" borderId="5" xfId="22" applyFont="1" applyBorder="1" applyAlignment="1" applyProtection="1">
      <alignment horizontal="center"/>
      <protection/>
    </xf>
    <xf numFmtId="176" fontId="6" fillId="0" borderId="6" xfId="22" applyFont="1" applyBorder="1" applyAlignment="1" applyProtection="1">
      <alignment horizontal="center"/>
      <protection/>
    </xf>
    <xf numFmtId="176" fontId="6" fillId="0" borderId="7" xfId="22" applyFont="1" applyBorder="1" applyAlignment="1" applyProtection="1">
      <alignment horizontal="center"/>
      <protection/>
    </xf>
    <xf numFmtId="176" fontId="0" fillId="0" borderId="8" xfId="22" applyFont="1" applyBorder="1" applyAlignment="1" applyProtection="1">
      <alignment horizontal="left"/>
      <protection/>
    </xf>
    <xf numFmtId="176" fontId="0" fillId="0" borderId="8" xfId="22" applyFont="1" applyBorder="1">
      <alignment/>
      <protection/>
    </xf>
    <xf numFmtId="176" fontId="0" fillId="0" borderId="9" xfId="22" applyFont="1" applyBorder="1">
      <alignment/>
      <protection/>
    </xf>
    <xf numFmtId="176" fontId="0" fillId="0" borderId="10" xfId="22" applyFont="1" applyBorder="1">
      <alignment/>
      <protection/>
    </xf>
    <xf numFmtId="0" fontId="0" fillId="0" borderId="11" xfId="22" applyNumberFormat="1" applyFont="1" applyBorder="1" applyProtection="1">
      <alignment/>
      <protection/>
    </xf>
    <xf numFmtId="176" fontId="10" fillId="0" borderId="11" xfId="22" applyNumberFormat="1" applyFont="1" applyBorder="1" applyProtection="1">
      <alignment/>
      <protection/>
    </xf>
    <xf numFmtId="176" fontId="10" fillId="0" borderId="12" xfId="22" applyNumberFormat="1" applyFont="1" applyBorder="1" applyProtection="1">
      <alignment/>
      <protection/>
    </xf>
    <xf numFmtId="176" fontId="10" fillId="0" borderId="13" xfId="22" applyNumberFormat="1" applyFont="1" applyBorder="1" applyProtection="1">
      <alignment/>
      <protection/>
    </xf>
    <xf numFmtId="0" fontId="0" fillId="0" borderId="14" xfId="22" applyNumberFormat="1" applyFont="1" applyBorder="1" applyProtection="1">
      <alignment/>
      <protection/>
    </xf>
    <xf numFmtId="176" fontId="10" fillId="0" borderId="14" xfId="22" applyNumberFormat="1" applyFont="1" applyBorder="1" applyProtection="1">
      <alignment/>
      <protection/>
    </xf>
    <xf numFmtId="176" fontId="10" fillId="0" borderId="15" xfId="22" applyNumberFormat="1" applyFont="1" applyBorder="1" applyProtection="1">
      <alignment/>
      <protection/>
    </xf>
    <xf numFmtId="176" fontId="10" fillId="0" borderId="16" xfId="22" applyNumberFormat="1" applyFont="1" applyBorder="1" applyProtection="1">
      <alignment/>
      <protection/>
    </xf>
    <xf numFmtId="0" fontId="0" fillId="0" borderId="17" xfId="22" applyNumberFormat="1" applyFont="1" applyBorder="1" applyProtection="1">
      <alignment/>
      <protection/>
    </xf>
    <xf numFmtId="176" fontId="10" fillId="0" borderId="17" xfId="22" applyNumberFormat="1" applyFont="1" applyBorder="1" applyProtection="1">
      <alignment/>
      <protection/>
    </xf>
    <xf numFmtId="176" fontId="10" fillId="0" borderId="18" xfId="22" applyNumberFormat="1" applyFont="1" applyBorder="1" applyProtection="1">
      <alignment/>
      <protection/>
    </xf>
    <xf numFmtId="176" fontId="10" fillId="0" borderId="19" xfId="22" applyNumberFormat="1" applyFont="1" applyBorder="1" applyProtection="1">
      <alignment/>
      <protection/>
    </xf>
    <xf numFmtId="0" fontId="0" fillId="0" borderId="20" xfId="22" applyNumberFormat="1" applyFont="1" applyBorder="1" applyProtection="1">
      <alignment/>
      <protection/>
    </xf>
    <xf numFmtId="176" fontId="10" fillId="0" borderId="20" xfId="22" applyNumberFormat="1" applyFont="1" applyBorder="1" applyProtection="1">
      <alignment/>
      <protection/>
    </xf>
    <xf numFmtId="176" fontId="10" fillId="0" borderId="1" xfId="22" applyNumberFormat="1" applyFont="1" applyBorder="1" applyProtection="1">
      <alignment/>
      <protection/>
    </xf>
    <xf numFmtId="176" fontId="10" fillId="0" borderId="21" xfId="22" applyNumberFormat="1" applyFont="1" applyBorder="1" applyProtection="1">
      <alignment/>
      <protection/>
    </xf>
    <xf numFmtId="176" fontId="0" fillId="0" borderId="11" xfId="22" applyFont="1" applyBorder="1" applyAlignment="1" applyProtection="1">
      <alignment horizontal="distributed"/>
      <protection/>
    </xf>
    <xf numFmtId="176" fontId="10" fillId="0" borderId="11" xfId="22" applyFont="1" applyBorder="1" applyProtection="1">
      <alignment/>
      <protection/>
    </xf>
    <xf numFmtId="176" fontId="10" fillId="0" borderId="12" xfId="22" applyFont="1" applyBorder="1" applyProtection="1">
      <alignment/>
      <protection/>
    </xf>
    <xf numFmtId="176" fontId="10" fillId="0" borderId="13" xfId="22" applyFont="1" applyBorder="1" applyProtection="1">
      <alignment/>
      <protection/>
    </xf>
    <xf numFmtId="176" fontId="0" fillId="0" borderId="14" xfId="22" applyFont="1" applyBorder="1" applyAlignment="1" applyProtection="1">
      <alignment horizontal="distributed"/>
      <protection/>
    </xf>
    <xf numFmtId="176" fontId="10" fillId="0" borderId="14" xfId="22" applyFont="1" applyBorder="1" applyProtection="1">
      <alignment/>
      <protection/>
    </xf>
    <xf numFmtId="176" fontId="10" fillId="0" borderId="15" xfId="22" applyFont="1" applyBorder="1" applyProtection="1">
      <alignment/>
      <protection/>
    </xf>
    <xf numFmtId="176" fontId="10" fillId="0" borderId="16" xfId="22" applyFont="1" applyBorder="1" applyProtection="1">
      <alignment/>
      <protection/>
    </xf>
    <xf numFmtId="176" fontId="0" fillId="0" borderId="17" xfId="22" applyFont="1" applyBorder="1" applyAlignment="1" applyProtection="1">
      <alignment horizontal="distributed"/>
      <protection/>
    </xf>
    <xf numFmtId="176" fontId="10" fillId="0" borderId="17" xfId="22" applyFont="1" applyBorder="1" applyProtection="1">
      <alignment/>
      <protection/>
    </xf>
    <xf numFmtId="176" fontId="10" fillId="0" borderId="18" xfId="22" applyFont="1" applyBorder="1" applyProtection="1">
      <alignment/>
      <protection/>
    </xf>
    <xf numFmtId="176" fontId="10" fillId="0" borderId="19" xfId="22" applyFont="1" applyBorder="1" applyProtection="1">
      <alignment/>
      <protection/>
    </xf>
    <xf numFmtId="176" fontId="9" fillId="0" borderId="0" xfId="20" applyFont="1" applyBorder="1" applyAlignment="1" quotePrefix="1">
      <alignment horizontal="left"/>
      <protection/>
    </xf>
    <xf numFmtId="176" fontId="0" fillId="0" borderId="0" xfId="20" applyFont="1" applyBorder="1" applyAlignment="1" applyProtection="1">
      <alignment horizontal="left"/>
      <protection/>
    </xf>
    <xf numFmtId="176" fontId="0" fillId="0" borderId="0" xfId="20" applyFont="1" applyBorder="1" applyAlignment="1">
      <alignment horizontal="left"/>
      <protection/>
    </xf>
    <xf numFmtId="176" fontId="0" fillId="0" borderId="0" xfId="20" applyBorder="1">
      <alignment/>
      <protection/>
    </xf>
    <xf numFmtId="176" fontId="0" fillId="0" borderId="0" xfId="20">
      <alignment/>
      <protection/>
    </xf>
    <xf numFmtId="176" fontId="0" fillId="0" borderId="2" xfId="20" applyBorder="1" applyAlignment="1" applyProtection="1">
      <alignment horizontal="right"/>
      <protection/>
    </xf>
    <xf numFmtId="176" fontId="0" fillId="0" borderId="2" xfId="20" applyBorder="1" applyProtection="1">
      <alignment/>
      <protection/>
    </xf>
    <xf numFmtId="176" fontId="0" fillId="0" borderId="3" xfId="20" applyBorder="1" applyProtection="1">
      <alignment/>
      <protection/>
    </xf>
    <xf numFmtId="176" fontId="0" fillId="0" borderId="4" xfId="20" applyBorder="1" applyProtection="1">
      <alignment/>
      <protection/>
    </xf>
    <xf numFmtId="176" fontId="0" fillId="0" borderId="5" xfId="20" applyBorder="1">
      <alignment/>
      <protection/>
    </xf>
    <xf numFmtId="176" fontId="6" fillId="0" borderId="5" xfId="20" applyFont="1" applyBorder="1" applyAlignment="1" applyProtection="1">
      <alignment horizontal="center"/>
      <protection/>
    </xf>
    <xf numFmtId="176" fontId="6" fillId="0" borderId="6" xfId="20" applyFont="1" applyBorder="1" applyAlignment="1" applyProtection="1">
      <alignment horizontal="center"/>
      <protection/>
    </xf>
    <xf numFmtId="176" fontId="6" fillId="0" borderId="7" xfId="20" applyFont="1" applyBorder="1" applyAlignment="1" applyProtection="1">
      <alignment horizontal="center"/>
      <protection/>
    </xf>
    <xf numFmtId="176" fontId="0" fillId="0" borderId="8" xfId="20" applyBorder="1" applyAlignment="1" applyProtection="1">
      <alignment horizontal="left"/>
      <protection/>
    </xf>
    <xf numFmtId="176" fontId="0" fillId="0" borderId="8" xfId="20" applyBorder="1">
      <alignment/>
      <protection/>
    </xf>
    <xf numFmtId="176" fontId="0" fillId="0" borderId="9" xfId="20" applyBorder="1">
      <alignment/>
      <protection/>
    </xf>
    <xf numFmtId="176" fontId="0" fillId="0" borderId="10" xfId="20" applyBorder="1">
      <alignment/>
      <protection/>
    </xf>
    <xf numFmtId="0" fontId="0" fillId="0" borderId="11" xfId="20" applyNumberFormat="1" applyBorder="1" applyProtection="1">
      <alignment/>
      <protection/>
    </xf>
    <xf numFmtId="176" fontId="11" fillId="0" borderId="11" xfId="20" applyNumberFormat="1" applyFont="1" applyBorder="1" applyProtection="1">
      <alignment/>
      <protection/>
    </xf>
    <xf numFmtId="176" fontId="11" fillId="0" borderId="12" xfId="20" applyNumberFormat="1" applyFont="1" applyBorder="1" applyProtection="1">
      <alignment/>
      <protection/>
    </xf>
    <xf numFmtId="176" fontId="11" fillId="0" borderId="13" xfId="20" applyNumberFormat="1" applyFont="1" applyBorder="1" applyProtection="1">
      <alignment/>
      <protection/>
    </xf>
    <xf numFmtId="0" fontId="0" fillId="0" borderId="14" xfId="20" applyNumberFormat="1" applyBorder="1" applyProtection="1">
      <alignment/>
      <protection/>
    </xf>
    <xf numFmtId="176" fontId="11" fillId="0" borderId="14" xfId="20" applyNumberFormat="1" applyFont="1" applyBorder="1" applyProtection="1">
      <alignment/>
      <protection/>
    </xf>
    <xf numFmtId="176" fontId="11" fillId="0" borderId="15" xfId="20" applyNumberFormat="1" applyFont="1" applyBorder="1" applyProtection="1">
      <alignment/>
      <protection/>
    </xf>
    <xf numFmtId="176" fontId="11" fillId="0" borderId="16" xfId="20" applyNumberFormat="1" applyFont="1" applyBorder="1" applyProtection="1">
      <alignment/>
      <protection/>
    </xf>
    <xf numFmtId="0" fontId="0" fillId="0" borderId="17" xfId="20" applyNumberFormat="1" applyBorder="1" applyProtection="1">
      <alignment/>
      <protection/>
    </xf>
    <xf numFmtId="176" fontId="11" fillId="0" borderId="17" xfId="20" applyNumberFormat="1" applyFont="1" applyBorder="1" applyProtection="1">
      <alignment/>
      <protection/>
    </xf>
    <xf numFmtId="176" fontId="11" fillId="0" borderId="18" xfId="20" applyNumberFormat="1" applyFont="1" applyBorder="1" applyProtection="1">
      <alignment/>
      <protection/>
    </xf>
    <xf numFmtId="176" fontId="11" fillId="0" borderId="19" xfId="20" applyNumberFormat="1" applyFont="1" applyBorder="1" applyProtection="1">
      <alignment/>
      <protection/>
    </xf>
    <xf numFmtId="0" fontId="0" fillId="0" borderId="20" xfId="20" applyNumberFormat="1" applyBorder="1" applyProtection="1">
      <alignment/>
      <protection/>
    </xf>
    <xf numFmtId="176" fontId="11" fillId="0" borderId="20" xfId="20" applyNumberFormat="1" applyFont="1" applyBorder="1" applyProtection="1">
      <alignment/>
      <protection/>
    </xf>
    <xf numFmtId="176" fontId="11" fillId="0" borderId="1" xfId="20" applyNumberFormat="1" applyFont="1" applyBorder="1" applyProtection="1">
      <alignment/>
      <protection/>
    </xf>
    <xf numFmtId="176" fontId="11" fillId="0" borderId="21" xfId="20" applyNumberFormat="1" applyFont="1" applyBorder="1" applyProtection="1">
      <alignment/>
      <protection/>
    </xf>
    <xf numFmtId="2" fontId="0" fillId="0" borderId="0" xfId="20" applyNumberFormat="1" applyBorder="1" applyProtection="1">
      <alignment/>
      <protection/>
    </xf>
    <xf numFmtId="176" fontId="11" fillId="0" borderId="11" xfId="20" applyFont="1" applyBorder="1" applyProtection="1">
      <alignment/>
      <protection/>
    </xf>
    <xf numFmtId="176" fontId="11" fillId="0" borderId="12" xfId="20" applyFont="1" applyBorder="1" applyProtection="1">
      <alignment/>
      <protection/>
    </xf>
    <xf numFmtId="176" fontId="11" fillId="0" borderId="13" xfId="20" applyFont="1" applyBorder="1" applyProtection="1">
      <alignment/>
      <protection/>
    </xf>
    <xf numFmtId="176" fontId="11" fillId="0" borderId="14" xfId="20" applyFont="1" applyBorder="1" applyProtection="1">
      <alignment/>
      <protection/>
    </xf>
    <xf numFmtId="176" fontId="11" fillId="0" borderId="15" xfId="20" applyFont="1" applyBorder="1" applyProtection="1">
      <alignment/>
      <protection/>
    </xf>
    <xf numFmtId="176" fontId="11" fillId="0" borderId="16" xfId="20" applyFont="1" applyBorder="1" applyProtection="1">
      <alignment/>
      <protection/>
    </xf>
    <xf numFmtId="176" fontId="11" fillId="0" borderId="17" xfId="20" applyFont="1" applyBorder="1" applyProtection="1">
      <alignment/>
      <protection/>
    </xf>
    <xf numFmtId="176" fontId="11" fillId="0" borderId="18" xfId="20" applyFont="1" applyBorder="1" applyProtection="1">
      <alignment/>
      <protection/>
    </xf>
    <xf numFmtId="176" fontId="11" fillId="0" borderId="19" xfId="20" applyFont="1" applyBorder="1" applyProtection="1">
      <alignment/>
      <protection/>
    </xf>
    <xf numFmtId="1" fontId="0" fillId="0" borderId="5" xfId="20" applyNumberFormat="1" applyBorder="1" applyProtection="1">
      <alignment/>
      <protection/>
    </xf>
    <xf numFmtId="1" fontId="0" fillId="0" borderId="6" xfId="20" applyNumberFormat="1" applyBorder="1" applyProtection="1">
      <alignment/>
      <protection/>
    </xf>
    <xf numFmtId="1" fontId="0" fillId="0" borderId="7" xfId="20" applyNumberFormat="1" applyBorder="1" applyProtection="1">
      <alignment/>
      <protection/>
    </xf>
    <xf numFmtId="1" fontId="0" fillId="0" borderId="20" xfId="20" applyNumberFormat="1" applyBorder="1" applyProtection="1">
      <alignment/>
      <protection/>
    </xf>
    <xf numFmtId="1" fontId="0" fillId="0" borderId="1" xfId="20" applyNumberFormat="1" applyBorder="1" applyProtection="1">
      <alignment/>
      <protection/>
    </xf>
    <xf numFmtId="1" fontId="0" fillId="0" borderId="21" xfId="20" applyNumberFormat="1" applyBorder="1" applyProtection="1">
      <alignment/>
      <protection/>
    </xf>
    <xf numFmtId="1" fontId="0" fillId="0" borderId="17" xfId="20" applyNumberFormat="1" applyBorder="1" applyProtection="1">
      <alignment/>
      <protection/>
    </xf>
    <xf numFmtId="1" fontId="0" fillId="0" borderId="18" xfId="20" applyNumberFormat="1" applyBorder="1" applyProtection="1">
      <alignment/>
      <protection/>
    </xf>
    <xf numFmtId="1" fontId="0" fillId="0" borderId="19" xfId="20" applyNumberFormat="1" applyBorder="1" applyProtection="1">
      <alignment/>
      <protection/>
    </xf>
    <xf numFmtId="176" fontId="0" fillId="0" borderId="0" xfId="20" applyAlignment="1" applyProtection="1">
      <alignment horizontal="left"/>
      <protection/>
    </xf>
    <xf numFmtId="176" fontId="0" fillId="0" borderId="0" xfId="20" applyAlignment="1" applyProtection="1">
      <alignment horizontal="right"/>
      <protection/>
    </xf>
    <xf numFmtId="176" fontId="0" fillId="0" borderId="0" xfId="20" applyProtection="1">
      <alignment/>
      <protection/>
    </xf>
    <xf numFmtId="176" fontId="9" fillId="0" borderId="0" xfId="21" applyFont="1" applyBorder="1" applyAlignment="1" quotePrefix="1">
      <alignment horizontal="left"/>
      <protection/>
    </xf>
    <xf numFmtId="176" fontId="0" fillId="0" borderId="0" xfId="21" applyFont="1" applyBorder="1" applyAlignment="1" applyProtection="1">
      <alignment horizontal="left"/>
      <protection/>
    </xf>
    <xf numFmtId="176" fontId="0" fillId="0" borderId="0" xfId="21" applyFont="1" applyBorder="1" applyAlignment="1">
      <alignment horizontal="left"/>
      <protection/>
    </xf>
    <xf numFmtId="176" fontId="0" fillId="0" borderId="0" xfId="21" applyBorder="1">
      <alignment/>
      <protection/>
    </xf>
    <xf numFmtId="176" fontId="0" fillId="0" borderId="0" xfId="21">
      <alignment/>
      <protection/>
    </xf>
    <xf numFmtId="176" fontId="0" fillId="0" borderId="2" xfId="21" applyBorder="1" applyAlignment="1" applyProtection="1">
      <alignment horizontal="right"/>
      <protection/>
    </xf>
    <xf numFmtId="176" fontId="0" fillId="0" borderId="2" xfId="21" applyBorder="1" applyProtection="1">
      <alignment/>
      <protection/>
    </xf>
    <xf numFmtId="176" fontId="0" fillId="0" borderId="3" xfId="21" applyBorder="1" applyProtection="1">
      <alignment/>
      <protection/>
    </xf>
    <xf numFmtId="176" fontId="0" fillId="0" borderId="4" xfId="21" applyBorder="1" applyProtection="1">
      <alignment/>
      <protection/>
    </xf>
    <xf numFmtId="176" fontId="0" fillId="0" borderId="5" xfId="21" applyBorder="1">
      <alignment/>
      <protection/>
    </xf>
    <xf numFmtId="176" fontId="6" fillId="0" borderId="5" xfId="21" applyFont="1" applyBorder="1" applyAlignment="1" applyProtection="1">
      <alignment horizontal="center"/>
      <protection/>
    </xf>
    <xf numFmtId="176" fontId="6" fillId="0" borderId="6" xfId="21" applyFont="1" applyBorder="1" applyAlignment="1" applyProtection="1">
      <alignment horizontal="center"/>
      <protection/>
    </xf>
    <xf numFmtId="176" fontId="6" fillId="0" borderId="7" xfId="21" applyFont="1" applyBorder="1" applyAlignment="1" applyProtection="1">
      <alignment horizontal="center"/>
      <protection/>
    </xf>
    <xf numFmtId="176" fontId="0" fillId="0" borderId="8" xfId="21" applyBorder="1" applyAlignment="1" applyProtection="1">
      <alignment horizontal="left"/>
      <protection/>
    </xf>
    <xf numFmtId="176" fontId="0" fillId="0" borderId="8" xfId="21" applyBorder="1">
      <alignment/>
      <protection/>
    </xf>
    <xf numFmtId="176" fontId="0" fillId="0" borderId="9" xfId="21" applyBorder="1">
      <alignment/>
      <protection/>
    </xf>
    <xf numFmtId="176" fontId="0" fillId="0" borderId="10" xfId="21" applyBorder="1">
      <alignment/>
      <protection/>
    </xf>
    <xf numFmtId="0" fontId="0" fillId="0" borderId="11" xfId="21" applyNumberFormat="1" applyBorder="1" applyProtection="1">
      <alignment/>
      <protection/>
    </xf>
    <xf numFmtId="176" fontId="11" fillId="0" borderId="11" xfId="21" applyNumberFormat="1" applyFont="1" applyBorder="1" applyProtection="1">
      <alignment/>
      <protection/>
    </xf>
    <xf numFmtId="176" fontId="11" fillId="0" borderId="12" xfId="21" applyNumberFormat="1" applyFont="1" applyBorder="1" applyProtection="1">
      <alignment/>
      <protection/>
    </xf>
    <xf numFmtId="176" fontId="11" fillId="0" borderId="13" xfId="21" applyNumberFormat="1" applyFont="1" applyBorder="1" applyProtection="1">
      <alignment/>
      <protection/>
    </xf>
    <xf numFmtId="0" fontId="0" fillId="0" borderId="14" xfId="21" applyNumberFormat="1" applyBorder="1" applyProtection="1">
      <alignment/>
      <protection/>
    </xf>
    <xf numFmtId="176" fontId="11" fillId="0" borderId="14" xfId="21" applyNumberFormat="1" applyFont="1" applyBorder="1" applyProtection="1">
      <alignment/>
      <protection/>
    </xf>
    <xf numFmtId="176" fontId="11" fillId="0" borderId="15" xfId="21" applyNumberFormat="1" applyFont="1" applyBorder="1" applyProtection="1">
      <alignment/>
      <protection/>
    </xf>
    <xf numFmtId="176" fontId="11" fillId="0" borderId="16" xfId="21" applyNumberFormat="1" applyFont="1" applyBorder="1" applyProtection="1">
      <alignment/>
      <protection/>
    </xf>
    <xf numFmtId="0" fontId="0" fillId="0" borderId="17" xfId="21" applyNumberFormat="1" applyBorder="1" applyProtection="1">
      <alignment/>
      <protection/>
    </xf>
    <xf numFmtId="176" fontId="11" fillId="0" borderId="17" xfId="21" applyNumberFormat="1" applyFont="1" applyBorder="1" applyProtection="1">
      <alignment/>
      <protection/>
    </xf>
    <xf numFmtId="176" fontId="11" fillId="0" borderId="18" xfId="21" applyNumberFormat="1" applyFont="1" applyBorder="1" applyProtection="1">
      <alignment/>
      <protection/>
    </xf>
    <xf numFmtId="176" fontId="11" fillId="0" borderId="19" xfId="21" applyNumberFormat="1" applyFont="1" applyBorder="1" applyProtection="1">
      <alignment/>
      <protection/>
    </xf>
    <xf numFmtId="0" fontId="0" fillId="0" borderId="20" xfId="21" applyNumberFormat="1" applyBorder="1" applyProtection="1">
      <alignment/>
      <protection/>
    </xf>
    <xf numFmtId="176" fontId="11" fillId="0" borderId="11" xfId="21" applyFont="1" applyBorder="1" applyProtection="1">
      <alignment/>
      <protection/>
    </xf>
    <xf numFmtId="176" fontId="11" fillId="0" borderId="12" xfId="21" applyFont="1" applyBorder="1" applyProtection="1">
      <alignment/>
      <protection/>
    </xf>
    <xf numFmtId="176" fontId="11" fillId="0" borderId="13" xfId="21" applyFont="1" applyBorder="1" applyProtection="1">
      <alignment/>
      <protection/>
    </xf>
    <xf numFmtId="176" fontId="11" fillId="0" borderId="15" xfId="21" applyFont="1" applyBorder="1" applyProtection="1">
      <alignment/>
      <protection/>
    </xf>
    <xf numFmtId="176" fontId="11" fillId="0" borderId="16" xfId="21" applyFont="1" applyBorder="1" applyProtection="1">
      <alignment/>
      <protection/>
    </xf>
    <xf numFmtId="176" fontId="11" fillId="0" borderId="17" xfId="21" applyFont="1" applyBorder="1" applyProtection="1">
      <alignment/>
      <protection/>
    </xf>
    <xf numFmtId="176" fontId="11" fillId="0" borderId="18" xfId="21" applyFont="1" applyBorder="1" applyProtection="1">
      <alignment/>
      <protection/>
    </xf>
    <xf numFmtId="176" fontId="11" fillId="0" borderId="19" xfId="21" applyFont="1" applyBorder="1" applyProtection="1">
      <alignment/>
      <protection/>
    </xf>
    <xf numFmtId="1" fontId="0" fillId="0" borderId="5" xfId="21" applyNumberFormat="1" applyBorder="1" applyProtection="1">
      <alignment/>
      <protection/>
    </xf>
    <xf numFmtId="1" fontId="0" fillId="0" borderId="6" xfId="21" applyNumberFormat="1" applyBorder="1" applyProtection="1">
      <alignment/>
      <protection/>
    </xf>
    <xf numFmtId="1" fontId="0" fillId="0" borderId="7" xfId="21" applyNumberFormat="1" applyBorder="1" applyProtection="1">
      <alignment/>
      <protection/>
    </xf>
    <xf numFmtId="1" fontId="0" fillId="0" borderId="17" xfId="21" applyNumberFormat="1" applyBorder="1" applyProtection="1">
      <alignment/>
      <protection/>
    </xf>
    <xf numFmtId="1" fontId="0" fillId="0" borderId="18" xfId="21" applyNumberFormat="1" applyBorder="1" applyProtection="1">
      <alignment/>
      <protection/>
    </xf>
    <xf numFmtId="1" fontId="0" fillId="0" borderId="19" xfId="21" applyNumberFormat="1" applyBorder="1" applyProtection="1">
      <alignment/>
      <protection/>
    </xf>
    <xf numFmtId="176" fontId="0" fillId="0" borderId="0" xfId="21" applyAlignment="1" applyProtection="1">
      <alignment horizontal="left"/>
      <protection/>
    </xf>
    <xf numFmtId="176" fontId="0" fillId="0" borderId="0" xfId="21" applyAlignment="1" applyProtection="1">
      <alignment horizontal="right"/>
      <protection/>
    </xf>
    <xf numFmtId="176" fontId="0" fillId="0" borderId="0" xfId="2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1" xfId="0" applyNumberFormat="1" applyFont="1" applyBorder="1" applyAlignment="1">
      <alignment/>
    </xf>
    <xf numFmtId="20" fontId="11" fillId="0" borderId="21" xfId="0" applyNumberFormat="1" applyFont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21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1" xfId="0" applyFont="1" applyBorder="1" applyAlignment="1">
      <alignment horizontal="center"/>
    </xf>
    <xf numFmtId="176" fontId="12" fillId="0" borderId="0" xfId="21" applyFont="1" applyBorder="1" applyAlignment="1">
      <alignment horizontal="left"/>
      <protection/>
    </xf>
    <xf numFmtId="176" fontId="12" fillId="0" borderId="0" xfId="21" applyFont="1" applyBorder="1" applyAlignment="1" applyProtection="1" quotePrefix="1">
      <alignment horizontal="left"/>
      <protection/>
    </xf>
    <xf numFmtId="0" fontId="12" fillId="0" borderId="0" xfId="21" applyNumberFormat="1" applyFont="1" applyBorder="1" applyAlignment="1">
      <alignment horizontal="left"/>
      <protection/>
    </xf>
    <xf numFmtId="176" fontId="12" fillId="0" borderId="0" xfId="20" applyFont="1" applyBorder="1" applyAlignment="1">
      <alignment horizontal="left"/>
      <protection/>
    </xf>
    <xf numFmtId="176" fontId="12" fillId="0" borderId="0" xfId="20" applyFont="1" applyBorder="1" applyAlignment="1" applyProtection="1" quotePrefix="1">
      <alignment horizontal="left"/>
      <protection/>
    </xf>
    <xf numFmtId="0" fontId="12" fillId="0" borderId="0" xfId="20" applyNumberFormat="1" applyFont="1" applyBorder="1" applyAlignment="1">
      <alignment horizontal="left"/>
      <protection/>
    </xf>
    <xf numFmtId="176" fontId="12" fillId="0" borderId="0" xfId="22" applyFont="1" applyBorder="1" applyAlignment="1">
      <alignment horizontal="left"/>
      <protection/>
    </xf>
    <xf numFmtId="176" fontId="12" fillId="0" borderId="0" xfId="22" applyFont="1" applyBorder="1" applyAlignment="1" quotePrefix="1">
      <alignment horizontal="left"/>
      <protection/>
    </xf>
    <xf numFmtId="0" fontId="12" fillId="0" borderId="0" xfId="22" applyNumberFormat="1" applyFont="1" applyBorder="1" applyAlignment="1">
      <alignment horizontal="left"/>
      <protection/>
    </xf>
    <xf numFmtId="176" fontId="14" fillId="2" borderId="24" xfId="22" applyFont="1" applyFill="1" applyBorder="1" applyAlignment="1">
      <alignment horizontal="distributed"/>
      <protection/>
    </xf>
    <xf numFmtId="176" fontId="15" fillId="2" borderId="24" xfId="22" applyFont="1" applyFill="1" applyBorder="1">
      <alignment/>
      <protection/>
    </xf>
    <xf numFmtId="176" fontId="15" fillId="2" borderId="25" xfId="22" applyFont="1" applyFill="1" applyBorder="1">
      <alignment/>
      <protection/>
    </xf>
    <xf numFmtId="176" fontId="15" fillId="2" borderId="26" xfId="22" applyFont="1" applyFill="1" applyBorder="1">
      <alignment/>
      <protection/>
    </xf>
    <xf numFmtId="176" fontId="7" fillId="3" borderId="2" xfId="22" applyFont="1" applyFill="1" applyBorder="1" applyAlignment="1" applyProtection="1">
      <alignment horizontal="distributed"/>
      <protection/>
    </xf>
    <xf numFmtId="176" fontId="16" fillId="3" borderId="2" xfId="22" applyFont="1" applyFill="1" applyBorder="1" applyProtection="1">
      <alignment/>
      <protection/>
    </xf>
    <xf numFmtId="176" fontId="16" fillId="3" borderId="3" xfId="22" applyFont="1" applyFill="1" applyBorder="1" applyProtection="1">
      <alignment/>
      <protection/>
    </xf>
    <xf numFmtId="176" fontId="16" fillId="3" borderId="4" xfId="22" applyFont="1" applyFill="1" applyBorder="1" applyProtection="1">
      <alignment/>
      <protection/>
    </xf>
    <xf numFmtId="176" fontId="17" fillId="3" borderId="2" xfId="20" applyFont="1" applyFill="1" applyBorder="1" applyProtection="1">
      <alignment/>
      <protection/>
    </xf>
    <xf numFmtId="176" fontId="17" fillId="3" borderId="3" xfId="20" applyFont="1" applyFill="1" applyBorder="1" applyProtection="1">
      <alignment/>
      <protection/>
    </xf>
    <xf numFmtId="176" fontId="17" fillId="3" borderId="4" xfId="20" applyFont="1" applyFill="1" applyBorder="1" applyProtection="1">
      <alignment/>
      <protection/>
    </xf>
    <xf numFmtId="176" fontId="15" fillId="2" borderId="8" xfId="20" applyFont="1" applyFill="1" applyBorder="1">
      <alignment/>
      <protection/>
    </xf>
    <xf numFmtId="176" fontId="15" fillId="2" borderId="9" xfId="20" applyFont="1" applyFill="1" applyBorder="1">
      <alignment/>
      <protection/>
    </xf>
    <xf numFmtId="176" fontId="15" fillId="2" borderId="10" xfId="20" applyFont="1" applyFill="1" applyBorder="1">
      <alignment/>
      <protection/>
    </xf>
    <xf numFmtId="176" fontId="17" fillId="3" borderId="2" xfId="21" applyFont="1" applyFill="1" applyBorder="1" applyProtection="1">
      <alignment/>
      <protection/>
    </xf>
    <xf numFmtId="176" fontId="17" fillId="3" borderId="3" xfId="21" applyFont="1" applyFill="1" applyBorder="1" applyProtection="1">
      <alignment/>
      <protection/>
    </xf>
    <xf numFmtId="176" fontId="17" fillId="3" borderId="4" xfId="21" applyFont="1" applyFill="1" applyBorder="1" applyProtection="1">
      <alignment/>
      <protection/>
    </xf>
    <xf numFmtId="176" fontId="15" fillId="2" borderId="24" xfId="21" applyFont="1" applyFill="1" applyBorder="1">
      <alignment/>
      <protection/>
    </xf>
    <xf numFmtId="176" fontId="15" fillId="2" borderId="25" xfId="21" applyFont="1" applyFill="1" applyBorder="1">
      <alignment/>
      <protection/>
    </xf>
    <xf numFmtId="176" fontId="15" fillId="2" borderId="26" xfId="21" applyFont="1" applyFill="1" applyBorder="1">
      <alignment/>
      <protection/>
    </xf>
    <xf numFmtId="0" fontId="8" fillId="0" borderId="18" xfId="0" applyNumberFormat="1" applyFont="1" applyBorder="1" applyAlignment="1">
      <alignment/>
    </xf>
    <xf numFmtId="20" fontId="11" fillId="0" borderId="19" xfId="0" applyNumberFormat="1" applyFont="1" applyBorder="1" applyAlignment="1">
      <alignment horizontal="center"/>
    </xf>
    <xf numFmtId="176" fontId="11" fillId="0" borderId="14" xfId="2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22" xfId="0" applyNumberFormat="1" applyFont="1" applyBorder="1" applyAlignment="1">
      <alignment/>
    </xf>
    <xf numFmtId="2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5" fillId="4" borderId="28" xfId="0" applyFont="1" applyFill="1" applyBorder="1" applyAlignment="1">
      <alignment horizontal="center"/>
    </xf>
    <xf numFmtId="176" fontId="11" fillId="3" borderId="28" xfId="0" applyNumberFormat="1" applyFont="1" applyFill="1" applyBorder="1" applyAlignment="1">
      <alignment/>
    </xf>
    <xf numFmtId="176" fontId="11" fillId="0" borderId="28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18" fillId="5" borderId="27" xfId="0" applyFont="1" applyFill="1" applyBorder="1" applyAlignment="1">
      <alignment/>
    </xf>
    <xf numFmtId="0" fontId="19" fillId="5" borderId="27" xfId="0" applyFont="1" applyFill="1" applyBorder="1" applyAlignment="1">
      <alignment horizontal="center"/>
    </xf>
    <xf numFmtId="0" fontId="11" fillId="4" borderId="22" xfId="0" applyFont="1" applyFill="1" applyBorder="1" applyAlignment="1">
      <alignment/>
    </xf>
    <xf numFmtId="176" fontId="11" fillId="3" borderId="22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5" borderId="27" xfId="0" applyFont="1" applyFill="1" applyBorder="1" applyAlignment="1">
      <alignment horizontal="center"/>
    </xf>
    <xf numFmtId="0" fontId="18" fillId="5" borderId="27" xfId="0" applyFont="1" applyFill="1" applyBorder="1" applyAlignment="1">
      <alignment/>
    </xf>
    <xf numFmtId="176" fontId="22" fillId="6" borderId="2" xfId="20" applyFont="1" applyFill="1" applyBorder="1" applyProtection="1">
      <alignment/>
      <protection/>
    </xf>
    <xf numFmtId="176" fontId="22" fillId="6" borderId="3" xfId="20" applyFont="1" applyFill="1" applyBorder="1" applyProtection="1">
      <alignment/>
      <protection/>
    </xf>
    <xf numFmtId="176" fontId="22" fillId="6" borderId="4" xfId="20" applyFont="1" applyFill="1" applyBorder="1" applyProtection="1">
      <alignment/>
      <protection/>
    </xf>
    <xf numFmtId="176" fontId="7" fillId="3" borderId="2" xfId="20" applyFont="1" applyFill="1" applyBorder="1" applyAlignment="1" applyProtection="1">
      <alignment horizontal="distributed"/>
      <protection/>
    </xf>
    <xf numFmtId="176" fontId="14" fillId="6" borderId="2" xfId="20" applyFont="1" applyFill="1" applyBorder="1" applyAlignment="1" applyProtection="1">
      <alignment horizontal="distributed"/>
      <protection/>
    </xf>
    <xf numFmtId="176" fontId="0" fillId="0" borderId="11" xfId="20" applyBorder="1" applyAlignment="1" applyProtection="1">
      <alignment horizontal="distributed"/>
      <protection/>
    </xf>
    <xf numFmtId="176" fontId="0" fillId="0" borderId="14" xfId="20" applyBorder="1" applyAlignment="1" applyProtection="1">
      <alignment horizontal="distributed"/>
      <protection/>
    </xf>
    <xf numFmtId="176" fontId="0" fillId="0" borderId="17" xfId="20" applyBorder="1" applyAlignment="1" applyProtection="1">
      <alignment horizontal="distributed"/>
      <protection/>
    </xf>
    <xf numFmtId="176" fontId="0" fillId="0" borderId="5" xfId="20" applyBorder="1" applyAlignment="1" applyProtection="1">
      <alignment horizontal="distributed"/>
      <protection/>
    </xf>
    <xf numFmtId="176" fontId="0" fillId="0" borderId="20" xfId="20" applyBorder="1" applyAlignment="1" applyProtection="1">
      <alignment horizontal="distributed"/>
      <protection/>
    </xf>
    <xf numFmtId="176" fontId="14" fillId="2" borderId="8" xfId="20" applyFont="1" applyFill="1" applyBorder="1" applyAlignment="1">
      <alignment horizontal="distributed"/>
      <protection/>
    </xf>
    <xf numFmtId="176" fontId="22" fillId="2" borderId="2" xfId="21" applyFont="1" applyFill="1" applyBorder="1" applyProtection="1">
      <alignment/>
      <protection/>
    </xf>
    <xf numFmtId="176" fontId="22" fillId="2" borderId="3" xfId="21" applyFont="1" applyFill="1" applyBorder="1" applyProtection="1">
      <alignment/>
      <protection/>
    </xf>
    <xf numFmtId="176" fontId="22" fillId="2" borderId="4" xfId="21" applyFont="1" applyFill="1" applyBorder="1" applyProtection="1">
      <alignment/>
      <protection/>
    </xf>
    <xf numFmtId="176" fontId="7" fillId="3" borderId="2" xfId="21" applyFont="1" applyFill="1" applyBorder="1" applyAlignment="1" applyProtection="1">
      <alignment horizontal="distributed"/>
      <protection/>
    </xf>
    <xf numFmtId="176" fontId="14" fillId="2" borderId="2" xfId="21" applyFont="1" applyFill="1" applyBorder="1" applyAlignment="1" applyProtection="1">
      <alignment horizontal="distributed"/>
      <protection/>
    </xf>
    <xf numFmtId="176" fontId="0" fillId="0" borderId="11" xfId="21" applyBorder="1" applyAlignment="1" applyProtection="1">
      <alignment horizontal="distributed"/>
      <protection/>
    </xf>
    <xf numFmtId="176" fontId="0" fillId="0" borderId="14" xfId="21" applyBorder="1" applyAlignment="1" applyProtection="1">
      <alignment horizontal="distributed"/>
      <protection/>
    </xf>
    <xf numFmtId="176" fontId="0" fillId="0" borderId="17" xfId="21" applyBorder="1" applyAlignment="1" applyProtection="1">
      <alignment horizontal="distributed"/>
      <protection/>
    </xf>
    <xf numFmtId="176" fontId="0" fillId="0" borderId="5" xfId="21" applyBorder="1" applyAlignment="1" applyProtection="1">
      <alignment horizontal="distributed"/>
      <protection/>
    </xf>
    <xf numFmtId="176" fontId="14" fillId="2" borderId="24" xfId="21" applyFont="1" applyFill="1" applyBorder="1" applyAlignment="1">
      <alignment horizontal="distributed"/>
      <protection/>
    </xf>
    <xf numFmtId="176" fontId="11" fillId="0" borderId="18" xfId="21" applyFont="1" applyBorder="1">
      <alignment/>
      <protection/>
    </xf>
    <xf numFmtId="176" fontId="0" fillId="0" borderId="0" xfId="20" applyFont="1" applyProtection="1">
      <alignment/>
      <protection/>
    </xf>
    <xf numFmtId="176" fontId="0" fillId="0" borderId="0" xfId="2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 horizontal="center"/>
    </xf>
    <xf numFmtId="20" fontId="10" fillId="0" borderId="21" xfId="0" applyNumberFormat="1" applyFont="1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最高気温" xfId="20"/>
    <cellStyle name="標準_最低気温" xfId="21"/>
    <cellStyle name="標準_平均気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1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-2.0460000038146973</v>
      </c>
      <c r="C3" s="212">
        <v>-2.941999912261963</v>
      </c>
      <c r="D3" s="212">
        <v>-3.1110000610351562</v>
      </c>
      <c r="E3" s="212">
        <v>-2.3310000896453857</v>
      </c>
      <c r="F3" s="212">
        <v>-1.0549999475479126</v>
      </c>
      <c r="G3" s="212">
        <v>-1.5190000534057617</v>
      </c>
      <c r="H3" s="212">
        <v>-1.5720000267028809</v>
      </c>
      <c r="I3" s="212">
        <v>-2.2679998874664307</v>
      </c>
      <c r="J3" s="212">
        <v>0.6970000267028809</v>
      </c>
      <c r="K3" s="212">
        <v>2.881999969482422</v>
      </c>
      <c r="L3" s="212">
        <v>5.164000034332275</v>
      </c>
      <c r="M3" s="212">
        <v>4.572000026702881</v>
      </c>
      <c r="N3" s="212">
        <v>4.085000038146973</v>
      </c>
      <c r="O3" s="212">
        <v>5.119999885559082</v>
      </c>
      <c r="P3" s="212">
        <v>4.718999862670898</v>
      </c>
      <c r="Q3" s="212">
        <v>4.867000102996826</v>
      </c>
      <c r="R3" s="212">
        <v>3.3350000381469727</v>
      </c>
      <c r="S3" s="212">
        <v>2.3949999809265137</v>
      </c>
      <c r="T3" s="212">
        <v>1.1080000400543213</v>
      </c>
      <c r="U3" s="212">
        <v>1.1180000305175781</v>
      </c>
      <c r="V3" s="212">
        <v>0.8119999766349792</v>
      </c>
      <c r="W3" s="212">
        <v>0.2529999911785126</v>
      </c>
      <c r="X3" s="212">
        <v>-1.5609999895095825</v>
      </c>
      <c r="Y3" s="212">
        <v>-0.9490000009536743</v>
      </c>
      <c r="Z3" s="219">
        <f>AVERAGE(B3:Y3)</f>
        <v>0.9072083346545696</v>
      </c>
      <c r="AA3" s="151">
        <v>6.315999984741211</v>
      </c>
      <c r="AB3" s="152" t="s">
        <v>54</v>
      </c>
      <c r="AC3" s="2">
        <v>1</v>
      </c>
      <c r="AD3" s="151">
        <v>-3.490999937057495</v>
      </c>
      <c r="AE3" s="258" t="s">
        <v>81</v>
      </c>
      <c r="AF3" s="1"/>
    </row>
    <row r="4" spans="1:32" ht="11.25" customHeight="1">
      <c r="A4" s="220">
        <v>2</v>
      </c>
      <c r="B4" s="212">
        <v>-2.424999952316284</v>
      </c>
      <c r="C4" s="212">
        <v>-2.0250000953674316</v>
      </c>
      <c r="D4" s="212">
        <v>-1.159999966621399</v>
      </c>
      <c r="E4" s="212">
        <v>-2.562999963760376</v>
      </c>
      <c r="F4" s="212">
        <v>-1.930999994277954</v>
      </c>
      <c r="G4" s="212">
        <v>-0.9919999837875366</v>
      </c>
      <c r="H4" s="212">
        <v>-3.563999891281128</v>
      </c>
      <c r="I4" s="212">
        <v>-1.8259999752044678</v>
      </c>
      <c r="J4" s="212">
        <v>0.38999998569488525</v>
      </c>
      <c r="K4" s="212">
        <v>3.7160000801086426</v>
      </c>
      <c r="L4" s="212">
        <v>7.820000171661377</v>
      </c>
      <c r="M4" s="212">
        <v>9.34000015258789</v>
      </c>
      <c r="N4" s="212">
        <v>8.619999885559082</v>
      </c>
      <c r="O4" s="212">
        <v>9.09000015258789</v>
      </c>
      <c r="P4" s="212">
        <v>7.940000057220459</v>
      </c>
      <c r="Q4" s="212">
        <v>7.199999809265137</v>
      </c>
      <c r="R4" s="212">
        <v>6.21999979019165</v>
      </c>
      <c r="S4" s="213">
        <v>4.908999919891357</v>
      </c>
      <c r="T4" s="212">
        <v>2.8919999599456787</v>
      </c>
      <c r="U4" s="212">
        <v>3.072000026702881</v>
      </c>
      <c r="V4" s="212">
        <v>1.7829999923706055</v>
      </c>
      <c r="W4" s="212">
        <v>0.4959999918937683</v>
      </c>
      <c r="X4" s="212">
        <v>-0.5490000247955322</v>
      </c>
      <c r="Y4" s="212">
        <v>-1.149999976158142</v>
      </c>
      <c r="Z4" s="219">
        <f aca="true" t="shared" si="0" ref="Z4:Z19">AVERAGE(B4:Y4)</f>
        <v>2.3042916730046272</v>
      </c>
      <c r="AA4" s="151">
        <v>10.569999694824219</v>
      </c>
      <c r="AB4" s="152" t="s">
        <v>55</v>
      </c>
      <c r="AC4" s="2">
        <v>2</v>
      </c>
      <c r="AD4" s="151">
        <v>-4.386000156402588</v>
      </c>
      <c r="AE4" s="258" t="s">
        <v>82</v>
      </c>
      <c r="AF4" s="1"/>
    </row>
    <row r="5" spans="1:32" ht="11.25" customHeight="1">
      <c r="A5" s="220">
        <v>3</v>
      </c>
      <c r="B5" s="212">
        <v>-1.1180000305175781</v>
      </c>
      <c r="C5" s="212">
        <v>-1.4240000247955322</v>
      </c>
      <c r="D5" s="212">
        <v>-1.6979999542236328</v>
      </c>
      <c r="E5" s="212">
        <v>-0.7599999904632568</v>
      </c>
      <c r="F5" s="212">
        <v>2.450000047683716</v>
      </c>
      <c r="G5" s="212">
        <v>3.072999954223633</v>
      </c>
      <c r="H5" s="212">
        <v>-0.8550000190734863</v>
      </c>
      <c r="I5" s="212">
        <v>2.9670000076293945</v>
      </c>
      <c r="J5" s="212">
        <v>5.620999813079834</v>
      </c>
      <c r="K5" s="212">
        <v>5.663000106811523</v>
      </c>
      <c r="L5" s="212">
        <v>7.590000152587891</v>
      </c>
      <c r="M5" s="212">
        <v>7.239999771118164</v>
      </c>
      <c r="N5" s="212">
        <v>7.21999979019165</v>
      </c>
      <c r="O5" s="212">
        <v>6.8420000076293945</v>
      </c>
      <c r="P5" s="212">
        <v>6.261000156402588</v>
      </c>
      <c r="Q5" s="212">
        <v>5.816999912261963</v>
      </c>
      <c r="R5" s="212">
        <v>4.296999931335449</v>
      </c>
      <c r="S5" s="212">
        <v>2.996999979019165</v>
      </c>
      <c r="T5" s="212">
        <v>2.4590001106262207</v>
      </c>
      <c r="U5" s="212">
        <v>1.878000020980835</v>
      </c>
      <c r="V5" s="212">
        <v>0.843999981880188</v>
      </c>
      <c r="W5" s="212">
        <v>-0.6639999747276306</v>
      </c>
      <c r="X5" s="212">
        <v>-0.6330000162124634</v>
      </c>
      <c r="Y5" s="212">
        <v>-1.8769999742507935</v>
      </c>
      <c r="Z5" s="219">
        <f t="shared" si="0"/>
        <v>2.674583323299885</v>
      </c>
      <c r="AA5" s="151">
        <v>8.4399995803833</v>
      </c>
      <c r="AB5" s="152" t="s">
        <v>56</v>
      </c>
      <c r="AC5" s="2">
        <v>3</v>
      </c>
      <c r="AD5" s="151">
        <v>-2.015000104904175</v>
      </c>
      <c r="AE5" s="258" t="s">
        <v>83</v>
      </c>
      <c r="AF5" s="1"/>
    </row>
    <row r="6" spans="1:32" ht="11.25" customHeight="1">
      <c r="A6" s="220">
        <v>4</v>
      </c>
      <c r="B6" s="212">
        <v>-1.097000002861023</v>
      </c>
      <c r="C6" s="212">
        <v>0.22200000286102295</v>
      </c>
      <c r="D6" s="212">
        <v>0.6439999938011169</v>
      </c>
      <c r="E6" s="212">
        <v>-1.8040000200271606</v>
      </c>
      <c r="F6" s="212">
        <v>-1.6039999723434448</v>
      </c>
      <c r="G6" s="212">
        <v>-1.2549999952316284</v>
      </c>
      <c r="H6" s="212">
        <v>-2.0360000133514404</v>
      </c>
      <c r="I6" s="212">
        <v>0.1899999976158142</v>
      </c>
      <c r="J6" s="212">
        <v>3.115999937057495</v>
      </c>
      <c r="K6" s="212">
        <v>5.125</v>
      </c>
      <c r="L6" s="212">
        <v>6.4679999351501465</v>
      </c>
      <c r="M6" s="212">
        <v>8.140000343322754</v>
      </c>
      <c r="N6" s="212">
        <v>7.880000114440918</v>
      </c>
      <c r="O6" s="212">
        <v>7.5</v>
      </c>
      <c r="P6" s="212">
        <v>7.849999904632568</v>
      </c>
      <c r="Q6" s="212">
        <v>7.090000152587891</v>
      </c>
      <c r="R6" s="212">
        <v>6.538000106811523</v>
      </c>
      <c r="S6" s="212">
        <v>5.0269999504089355</v>
      </c>
      <c r="T6" s="212">
        <v>4.2870001792907715</v>
      </c>
      <c r="U6" s="212">
        <v>5.122000217437744</v>
      </c>
      <c r="V6" s="212">
        <v>4.900000095367432</v>
      </c>
      <c r="W6" s="212">
        <v>2.7760000228881836</v>
      </c>
      <c r="X6" s="212">
        <v>4.624000072479248</v>
      </c>
      <c r="Y6" s="212">
        <v>6.464000225067139</v>
      </c>
      <c r="Z6" s="219">
        <f t="shared" si="0"/>
        <v>3.5902917186419168</v>
      </c>
      <c r="AA6" s="151">
        <v>9.84000015258789</v>
      </c>
      <c r="AB6" s="152" t="s">
        <v>57</v>
      </c>
      <c r="AC6" s="2">
        <v>4</v>
      </c>
      <c r="AD6" s="151">
        <v>-2.8369998931884766</v>
      </c>
      <c r="AE6" s="258" t="s">
        <v>84</v>
      </c>
      <c r="AF6" s="1"/>
    </row>
    <row r="7" spans="1:32" ht="11.25" customHeight="1">
      <c r="A7" s="220">
        <v>5</v>
      </c>
      <c r="B7" s="212">
        <v>3.7260000705718994</v>
      </c>
      <c r="C7" s="212">
        <v>6.623000144958496</v>
      </c>
      <c r="D7" s="212">
        <v>5.797999858856201</v>
      </c>
      <c r="E7" s="212">
        <v>6.093999862670898</v>
      </c>
      <c r="F7" s="212">
        <v>3.250999927520752</v>
      </c>
      <c r="G7" s="212">
        <v>3.2720000743865967</v>
      </c>
      <c r="H7" s="212">
        <v>3.26200008392334</v>
      </c>
      <c r="I7" s="212">
        <v>4.127999782562256</v>
      </c>
      <c r="J7" s="212">
        <v>6.251999855041504</v>
      </c>
      <c r="K7" s="212">
        <v>6.863999843597412</v>
      </c>
      <c r="L7" s="212">
        <v>9.09000015258789</v>
      </c>
      <c r="M7" s="212">
        <v>10.649999618530273</v>
      </c>
      <c r="N7" s="212">
        <v>10.449999809265137</v>
      </c>
      <c r="O7" s="212">
        <v>10.920000076293945</v>
      </c>
      <c r="P7" s="212">
        <v>11.229999542236328</v>
      </c>
      <c r="Q7" s="212">
        <v>9.8100004196167</v>
      </c>
      <c r="R7" s="212">
        <v>8.050000190734863</v>
      </c>
      <c r="S7" s="212">
        <v>6.451000213623047</v>
      </c>
      <c r="T7" s="212">
        <v>4.876999855041504</v>
      </c>
      <c r="U7" s="212">
        <v>3.6610000133514404</v>
      </c>
      <c r="V7" s="212">
        <v>2.9539999961853027</v>
      </c>
      <c r="W7" s="212">
        <v>2.236999988555908</v>
      </c>
      <c r="X7" s="212">
        <v>1.6349999904632568</v>
      </c>
      <c r="Y7" s="212">
        <v>1.128999948501587</v>
      </c>
      <c r="Z7" s="219">
        <f t="shared" si="0"/>
        <v>5.933916638294856</v>
      </c>
      <c r="AA7" s="151">
        <v>11.710000038146973</v>
      </c>
      <c r="AB7" s="152" t="s">
        <v>58</v>
      </c>
      <c r="AC7" s="2">
        <v>5</v>
      </c>
      <c r="AD7" s="151">
        <v>0.9599999785423279</v>
      </c>
      <c r="AE7" s="258" t="s">
        <v>85</v>
      </c>
      <c r="AF7" s="1"/>
    </row>
    <row r="8" spans="1:32" ht="11.25" customHeight="1">
      <c r="A8" s="220">
        <v>6</v>
      </c>
      <c r="B8" s="212">
        <v>0.781000018119812</v>
      </c>
      <c r="C8" s="212">
        <v>0.210999995470047</v>
      </c>
      <c r="D8" s="212">
        <v>0.27399998903274536</v>
      </c>
      <c r="E8" s="212">
        <v>0.2849999964237213</v>
      </c>
      <c r="F8" s="212">
        <v>0.1899999976158142</v>
      </c>
      <c r="G8" s="212">
        <v>-0.3479999899864197</v>
      </c>
      <c r="H8" s="212">
        <v>-0.7599999904632568</v>
      </c>
      <c r="I8" s="212">
        <v>0.5170000195503235</v>
      </c>
      <c r="J8" s="212">
        <v>2.7130000591278076</v>
      </c>
      <c r="K8" s="212">
        <v>4.38100004196167</v>
      </c>
      <c r="L8" s="212">
        <v>7.760000228881836</v>
      </c>
      <c r="M8" s="212">
        <v>8.609999656677246</v>
      </c>
      <c r="N8" s="212">
        <v>8.369999885559082</v>
      </c>
      <c r="O8" s="212">
        <v>8.289999961853027</v>
      </c>
      <c r="P8" s="212">
        <v>7.760000228881836</v>
      </c>
      <c r="Q8" s="212">
        <v>6.980000019073486</v>
      </c>
      <c r="R8" s="212">
        <v>5.754000186920166</v>
      </c>
      <c r="S8" s="212">
        <v>4.179999828338623</v>
      </c>
      <c r="T8" s="212">
        <v>2.7760000228881836</v>
      </c>
      <c r="U8" s="212">
        <v>1.8680000305175781</v>
      </c>
      <c r="V8" s="212">
        <v>1.8990000486373901</v>
      </c>
      <c r="W8" s="212">
        <v>1.2660000324249268</v>
      </c>
      <c r="X8" s="212">
        <v>1.5509999990463257</v>
      </c>
      <c r="Y8" s="212">
        <v>1.2130000591278076</v>
      </c>
      <c r="Z8" s="219">
        <f t="shared" si="0"/>
        <v>3.1883750135699906</v>
      </c>
      <c r="AA8" s="151">
        <v>9.609999656677246</v>
      </c>
      <c r="AB8" s="152" t="s">
        <v>59</v>
      </c>
      <c r="AC8" s="2">
        <v>6</v>
      </c>
      <c r="AD8" s="151">
        <v>-1.2029999494552612</v>
      </c>
      <c r="AE8" s="258" t="s">
        <v>86</v>
      </c>
      <c r="AF8" s="1"/>
    </row>
    <row r="9" spans="1:32" ht="11.25" customHeight="1">
      <c r="A9" s="220">
        <v>7</v>
      </c>
      <c r="B9" s="212">
        <v>-0.11599999666213989</v>
      </c>
      <c r="C9" s="212">
        <v>0.23199999332427979</v>
      </c>
      <c r="D9" s="212">
        <v>0.041999999433755875</v>
      </c>
      <c r="E9" s="212">
        <v>0.8339999914169312</v>
      </c>
      <c r="F9" s="212">
        <v>0.041999999433755875</v>
      </c>
      <c r="G9" s="212">
        <v>0.6439999938011169</v>
      </c>
      <c r="H9" s="212">
        <v>-0.5490000247955322</v>
      </c>
      <c r="I9" s="212">
        <v>1.5199999809265137</v>
      </c>
      <c r="J9" s="212">
        <v>3.494999885559082</v>
      </c>
      <c r="K9" s="212">
        <v>5.734000205993652</v>
      </c>
      <c r="L9" s="212">
        <v>8.449999809265137</v>
      </c>
      <c r="M9" s="212">
        <v>8.220000267028809</v>
      </c>
      <c r="N9" s="212">
        <v>7.730000019073486</v>
      </c>
      <c r="O9" s="212">
        <v>7.940000057220459</v>
      </c>
      <c r="P9" s="212">
        <v>7.579999923706055</v>
      </c>
      <c r="Q9" s="212">
        <v>7.25</v>
      </c>
      <c r="R9" s="212">
        <v>6.894999980926514</v>
      </c>
      <c r="S9" s="212">
        <v>6.482999801635742</v>
      </c>
      <c r="T9" s="212">
        <v>5.869999885559082</v>
      </c>
      <c r="U9" s="212">
        <v>5.203999996185303</v>
      </c>
      <c r="V9" s="212">
        <v>5.447999954223633</v>
      </c>
      <c r="W9" s="212">
        <v>5.26800012588501</v>
      </c>
      <c r="X9" s="212">
        <v>3.799999952316284</v>
      </c>
      <c r="Y9" s="212">
        <v>3.1659998893737793</v>
      </c>
      <c r="Z9" s="219">
        <f t="shared" si="0"/>
        <v>4.215916653784613</v>
      </c>
      <c r="AA9" s="151">
        <v>9.670000076293945</v>
      </c>
      <c r="AB9" s="152" t="s">
        <v>60</v>
      </c>
      <c r="AC9" s="2">
        <v>7</v>
      </c>
      <c r="AD9" s="151">
        <v>-1.3079999685287476</v>
      </c>
      <c r="AE9" s="258" t="s">
        <v>87</v>
      </c>
      <c r="AF9" s="1"/>
    </row>
    <row r="10" spans="1:32" ht="11.25" customHeight="1">
      <c r="A10" s="220">
        <v>8</v>
      </c>
      <c r="B10" s="212">
        <v>2.6589999198913574</v>
      </c>
      <c r="C10" s="212">
        <v>2.3949999809265137</v>
      </c>
      <c r="D10" s="212">
        <v>1.7200000286102295</v>
      </c>
      <c r="E10" s="212">
        <v>1.4880000352859497</v>
      </c>
      <c r="F10" s="212">
        <v>1.065999984741211</v>
      </c>
      <c r="G10" s="212">
        <v>0.4959999918937683</v>
      </c>
      <c r="H10" s="212">
        <v>1.9839999675750732</v>
      </c>
      <c r="I10" s="212">
        <v>2.311000108718872</v>
      </c>
      <c r="J10" s="212">
        <v>3.388000011444092</v>
      </c>
      <c r="K10" s="212">
        <v>6.061999797821045</v>
      </c>
      <c r="L10" s="212">
        <v>8.949999809265137</v>
      </c>
      <c r="M10" s="212">
        <v>9.760000228881836</v>
      </c>
      <c r="N10" s="212">
        <v>9.1899995803833</v>
      </c>
      <c r="O10" s="212">
        <v>9.3100004196167</v>
      </c>
      <c r="P10" s="212">
        <v>9.279999732971191</v>
      </c>
      <c r="Q10" s="212">
        <v>9.25</v>
      </c>
      <c r="R10" s="212">
        <v>7.619999885559082</v>
      </c>
      <c r="S10" s="212">
        <v>6.566999912261963</v>
      </c>
      <c r="T10" s="212">
        <v>4.84499979019165</v>
      </c>
      <c r="U10" s="212">
        <v>3.450000047683716</v>
      </c>
      <c r="V10" s="212">
        <v>4.09499979019165</v>
      </c>
      <c r="W10" s="212">
        <v>1.6349999904632568</v>
      </c>
      <c r="X10" s="212">
        <v>0.48500001430511475</v>
      </c>
      <c r="Y10" s="212">
        <v>1.3819999694824219</v>
      </c>
      <c r="Z10" s="219">
        <f t="shared" si="0"/>
        <v>4.557833291590214</v>
      </c>
      <c r="AA10" s="151">
        <v>11.170000076293945</v>
      </c>
      <c r="AB10" s="152" t="s">
        <v>61</v>
      </c>
      <c r="AC10" s="2">
        <v>8</v>
      </c>
      <c r="AD10" s="151">
        <v>0.041999999433755875</v>
      </c>
      <c r="AE10" s="258" t="s">
        <v>88</v>
      </c>
      <c r="AF10" s="1"/>
    </row>
    <row r="11" spans="1:32" ht="11.25" customHeight="1">
      <c r="A11" s="220">
        <v>9</v>
      </c>
      <c r="B11" s="212">
        <v>0.3799999952316284</v>
      </c>
      <c r="C11" s="212">
        <v>-0.9390000104904175</v>
      </c>
      <c r="D11" s="212">
        <v>-1.5190000534057617</v>
      </c>
      <c r="E11" s="212">
        <v>-1.7300000190734863</v>
      </c>
      <c r="F11" s="212">
        <v>-1.7300000190734863</v>
      </c>
      <c r="G11" s="212">
        <v>-0.2639999985694885</v>
      </c>
      <c r="H11" s="212">
        <v>-1.0130000114440918</v>
      </c>
      <c r="I11" s="212">
        <v>1.5199999809265137</v>
      </c>
      <c r="J11" s="212">
        <v>2.765000104904175</v>
      </c>
      <c r="K11" s="212">
        <v>5.511000156402588</v>
      </c>
      <c r="L11" s="212">
        <v>7.650000095367432</v>
      </c>
      <c r="M11" s="212">
        <v>9.180000305175781</v>
      </c>
      <c r="N11" s="212">
        <v>8.899999618530273</v>
      </c>
      <c r="O11" s="212">
        <v>8.420000076293945</v>
      </c>
      <c r="P11" s="212">
        <v>8.34000015258789</v>
      </c>
      <c r="Q11" s="212">
        <v>7.659999847412109</v>
      </c>
      <c r="R11" s="212">
        <v>6.959000110626221</v>
      </c>
      <c r="S11" s="212">
        <v>6.7789998054504395</v>
      </c>
      <c r="T11" s="212">
        <v>6.3460001945495605</v>
      </c>
      <c r="U11" s="212">
        <v>5.669000148773193</v>
      </c>
      <c r="V11" s="212">
        <v>3.86299991607666</v>
      </c>
      <c r="W11" s="212">
        <v>3.4619998931884766</v>
      </c>
      <c r="X11" s="212">
        <v>1.4559999704360962</v>
      </c>
      <c r="Y11" s="212">
        <v>-0.3370000123977661</v>
      </c>
      <c r="Z11" s="219">
        <f t="shared" si="0"/>
        <v>3.63866667697827</v>
      </c>
      <c r="AA11" s="151">
        <v>10.3100004196167</v>
      </c>
      <c r="AB11" s="152" t="s">
        <v>56</v>
      </c>
      <c r="AC11" s="2">
        <v>9</v>
      </c>
      <c r="AD11" s="151">
        <v>-1.9509999752044678</v>
      </c>
      <c r="AE11" s="258" t="s">
        <v>89</v>
      </c>
      <c r="AF11" s="1"/>
    </row>
    <row r="12" spans="1:32" ht="11.25" customHeight="1">
      <c r="A12" s="228">
        <v>10</v>
      </c>
      <c r="B12" s="214">
        <v>-0.421999990940094</v>
      </c>
      <c r="C12" s="214">
        <v>0.7279999852180481</v>
      </c>
      <c r="D12" s="214">
        <v>0.5590000152587891</v>
      </c>
      <c r="E12" s="214">
        <v>-0.0949999988079071</v>
      </c>
      <c r="F12" s="214">
        <v>-0.7490000128746033</v>
      </c>
      <c r="G12" s="214">
        <v>-0.9810000061988831</v>
      </c>
      <c r="H12" s="214">
        <v>-1.2979999780654907</v>
      </c>
      <c r="I12" s="214">
        <v>-0.03200000151991844</v>
      </c>
      <c r="J12" s="214">
        <v>2.997999906539917</v>
      </c>
      <c r="K12" s="214">
        <v>8.069999694824219</v>
      </c>
      <c r="L12" s="214">
        <v>9.520000457763672</v>
      </c>
      <c r="M12" s="214">
        <v>10.460000038146973</v>
      </c>
      <c r="N12" s="214">
        <v>9.760000228881836</v>
      </c>
      <c r="O12" s="214">
        <v>9.680000305175781</v>
      </c>
      <c r="P12" s="214">
        <v>9.329999923706055</v>
      </c>
      <c r="Q12" s="214">
        <v>8.449999809265137</v>
      </c>
      <c r="R12" s="214">
        <v>7.170000076293945</v>
      </c>
      <c r="S12" s="214">
        <v>6.261000156402588</v>
      </c>
      <c r="T12" s="214">
        <v>4.866000175476074</v>
      </c>
      <c r="U12" s="214">
        <v>4.020999908447266</v>
      </c>
      <c r="V12" s="214">
        <v>2.944000005722046</v>
      </c>
      <c r="W12" s="214">
        <v>2.36299991607666</v>
      </c>
      <c r="X12" s="214">
        <v>1.7619999647140503</v>
      </c>
      <c r="Y12" s="214">
        <v>0.5059999823570251</v>
      </c>
      <c r="Z12" s="229">
        <f t="shared" si="0"/>
        <v>3.994625023410966</v>
      </c>
      <c r="AA12" s="157">
        <v>11.170000076293945</v>
      </c>
      <c r="AB12" s="215" t="s">
        <v>62</v>
      </c>
      <c r="AC12" s="216">
        <v>10</v>
      </c>
      <c r="AD12" s="157">
        <v>-1.4559999704360962</v>
      </c>
      <c r="AE12" s="259" t="s">
        <v>90</v>
      </c>
      <c r="AF12" s="1"/>
    </row>
    <row r="13" spans="1:32" ht="11.25" customHeight="1">
      <c r="A13" s="220">
        <v>11</v>
      </c>
      <c r="B13" s="212">
        <v>-0.05299999937415123</v>
      </c>
      <c r="C13" s="212">
        <v>-0.43299999833106995</v>
      </c>
      <c r="D13" s="212">
        <v>0.5070000290870667</v>
      </c>
      <c r="E13" s="212">
        <v>0.8970000147819519</v>
      </c>
      <c r="F13" s="212">
        <v>0</v>
      </c>
      <c r="G13" s="212">
        <v>0.3269999921321869</v>
      </c>
      <c r="H13" s="212">
        <v>0.675000011920929</v>
      </c>
      <c r="I13" s="212">
        <v>2.0480000972747803</v>
      </c>
      <c r="J13" s="212">
        <v>2.1429998874664307</v>
      </c>
      <c r="K13" s="212">
        <v>3.0409998893737793</v>
      </c>
      <c r="L13" s="212">
        <v>4.076000213623047</v>
      </c>
      <c r="M13" s="212">
        <v>4.815000057220459</v>
      </c>
      <c r="N13" s="212">
        <v>5.533999919891357</v>
      </c>
      <c r="O13" s="212">
        <v>5.385000228881836</v>
      </c>
      <c r="P13" s="212">
        <v>5.364999771118164</v>
      </c>
      <c r="Q13" s="212">
        <v>5.01800012588501</v>
      </c>
      <c r="R13" s="212">
        <v>3.9709999561309814</v>
      </c>
      <c r="S13" s="212">
        <v>3.177999973297119</v>
      </c>
      <c r="T13" s="212">
        <v>4.234000205993652</v>
      </c>
      <c r="U13" s="212">
        <v>4.043000221252441</v>
      </c>
      <c r="V13" s="212">
        <v>3.3980000019073486</v>
      </c>
      <c r="W13" s="212">
        <v>2.638000011444092</v>
      </c>
      <c r="X13" s="212">
        <v>3.5880000591278076</v>
      </c>
      <c r="Y13" s="212">
        <v>1.625</v>
      </c>
      <c r="Z13" s="219">
        <f t="shared" si="0"/>
        <v>2.7508333612543843</v>
      </c>
      <c r="AA13" s="151">
        <v>5.7769999504089355</v>
      </c>
      <c r="AB13" s="152" t="s">
        <v>63</v>
      </c>
      <c r="AC13" s="2">
        <v>11</v>
      </c>
      <c r="AD13" s="151">
        <v>-0.621999979019165</v>
      </c>
      <c r="AE13" s="258" t="s">
        <v>91</v>
      </c>
      <c r="AF13" s="1"/>
    </row>
    <row r="14" spans="1:32" ht="11.25" customHeight="1">
      <c r="A14" s="220">
        <v>12</v>
      </c>
      <c r="B14" s="212">
        <v>1.4880000352859497</v>
      </c>
      <c r="C14" s="212">
        <v>0.11599999666213989</v>
      </c>
      <c r="D14" s="212">
        <v>-0.05299999937415123</v>
      </c>
      <c r="E14" s="212">
        <v>-0.421999990940094</v>
      </c>
      <c r="F14" s="212">
        <v>-0.14800000190734863</v>
      </c>
      <c r="G14" s="212">
        <v>0.41100001335144043</v>
      </c>
      <c r="H14" s="212">
        <v>0.5170000195503235</v>
      </c>
      <c r="I14" s="212">
        <v>1.0019999742507935</v>
      </c>
      <c r="J14" s="212">
        <v>1.7519999742507935</v>
      </c>
      <c r="K14" s="212">
        <v>2.3320000171661377</v>
      </c>
      <c r="L14" s="212">
        <v>3.375999927520752</v>
      </c>
      <c r="M14" s="212">
        <v>4.125999927520752</v>
      </c>
      <c r="N14" s="212">
        <v>4.369999885559082</v>
      </c>
      <c r="O14" s="212">
        <v>4.623000144958496</v>
      </c>
      <c r="P14" s="212">
        <v>4.199999809265137</v>
      </c>
      <c r="Q14" s="212">
        <v>4.250999927520752</v>
      </c>
      <c r="R14" s="212">
        <v>4.111000061035156</v>
      </c>
      <c r="S14" s="212">
        <v>3.9749999046325684</v>
      </c>
      <c r="T14" s="212">
        <v>3.4179999828338623</v>
      </c>
      <c r="U14" s="212">
        <v>3.259999990463257</v>
      </c>
      <c r="V14" s="212">
        <v>2.944000005722046</v>
      </c>
      <c r="W14" s="212">
        <v>2.6589999198913574</v>
      </c>
      <c r="X14" s="212">
        <v>2.563999891281128</v>
      </c>
      <c r="Y14" s="212">
        <v>2.447999954223633</v>
      </c>
      <c r="Z14" s="219">
        <f t="shared" si="0"/>
        <v>2.3883333071134984</v>
      </c>
      <c r="AA14" s="151">
        <v>5.025000095367432</v>
      </c>
      <c r="AB14" s="152" t="s">
        <v>64</v>
      </c>
      <c r="AC14" s="2">
        <v>12</v>
      </c>
      <c r="AD14" s="151">
        <v>-0.5059999823570251</v>
      </c>
      <c r="AE14" s="258" t="s">
        <v>92</v>
      </c>
      <c r="AF14" s="1"/>
    </row>
    <row r="15" spans="1:32" ht="11.25" customHeight="1">
      <c r="A15" s="220">
        <v>13</v>
      </c>
      <c r="B15" s="212">
        <v>2.13100004196167</v>
      </c>
      <c r="C15" s="212">
        <v>1.6670000553131104</v>
      </c>
      <c r="D15" s="212">
        <v>1.0870000123977661</v>
      </c>
      <c r="E15" s="212">
        <v>1.0230000019073486</v>
      </c>
      <c r="F15" s="212">
        <v>1.1920000314712524</v>
      </c>
      <c r="G15" s="212">
        <v>1.1920000314712524</v>
      </c>
      <c r="H15" s="212">
        <v>1.2769999504089355</v>
      </c>
      <c r="I15" s="212">
        <v>1.7200000286102295</v>
      </c>
      <c r="J15" s="212">
        <v>2.4170000553131104</v>
      </c>
      <c r="K15" s="212">
        <v>4.709000110626221</v>
      </c>
      <c r="L15" s="212">
        <v>6.6529998779296875</v>
      </c>
      <c r="M15" s="212">
        <v>7.420000076293945</v>
      </c>
      <c r="N15" s="212">
        <v>6.5269999504089355</v>
      </c>
      <c r="O15" s="212">
        <v>6.5269999504089355</v>
      </c>
      <c r="P15" s="212">
        <v>5.64900016784668</v>
      </c>
      <c r="Q15" s="212">
        <v>5.193999767303467</v>
      </c>
      <c r="R15" s="212">
        <v>3.8420000076293945</v>
      </c>
      <c r="S15" s="212">
        <v>2.6700000762939453</v>
      </c>
      <c r="T15" s="212">
        <v>2.0789999961853027</v>
      </c>
      <c r="U15" s="212">
        <v>1.0019999742507935</v>
      </c>
      <c r="V15" s="212">
        <v>-0.08399999886751175</v>
      </c>
      <c r="W15" s="212">
        <v>-0.843999981880188</v>
      </c>
      <c r="X15" s="212">
        <v>-0.6430000066757202</v>
      </c>
      <c r="Y15" s="212">
        <v>-0.9070000052452087</v>
      </c>
      <c r="Z15" s="219">
        <f t="shared" si="0"/>
        <v>2.645833340473473</v>
      </c>
      <c r="AA15" s="151">
        <v>8.279999732971191</v>
      </c>
      <c r="AB15" s="152" t="s">
        <v>65</v>
      </c>
      <c r="AC15" s="2">
        <v>13</v>
      </c>
      <c r="AD15" s="151">
        <v>-1.2660000324249268</v>
      </c>
      <c r="AE15" s="258" t="s">
        <v>93</v>
      </c>
      <c r="AF15" s="1"/>
    </row>
    <row r="16" spans="1:32" ht="11.25" customHeight="1">
      <c r="A16" s="220">
        <v>14</v>
      </c>
      <c r="B16" s="212">
        <v>-2.119999885559082</v>
      </c>
      <c r="C16" s="212">
        <v>-2.5309998989105225</v>
      </c>
      <c r="D16" s="212">
        <v>-3.322000026702881</v>
      </c>
      <c r="E16" s="212">
        <v>-3.9860000610351562</v>
      </c>
      <c r="F16" s="212">
        <v>-3.4800000190734863</v>
      </c>
      <c r="G16" s="212">
        <v>-3.6389999389648438</v>
      </c>
      <c r="H16" s="212">
        <v>-2.8589999675750732</v>
      </c>
      <c r="I16" s="212">
        <v>-2.943000078201294</v>
      </c>
      <c r="J16" s="212">
        <v>-0.4009999930858612</v>
      </c>
      <c r="K16" s="212">
        <v>2.385999917984009</v>
      </c>
      <c r="L16" s="212">
        <v>4.138000011444092</v>
      </c>
      <c r="M16" s="212">
        <v>5.7220001220703125</v>
      </c>
      <c r="N16" s="212">
        <v>4.665999889373779</v>
      </c>
      <c r="O16" s="212">
        <v>5.076000213623047</v>
      </c>
      <c r="P16" s="212">
        <v>3.809000015258789</v>
      </c>
      <c r="Q16" s="212">
        <v>3.874000072479248</v>
      </c>
      <c r="R16" s="212">
        <v>2.753999948501587</v>
      </c>
      <c r="S16" s="212">
        <v>1.0759999752044678</v>
      </c>
      <c r="T16" s="212">
        <v>0.15800000727176666</v>
      </c>
      <c r="U16" s="212">
        <v>-1.0549999475479126</v>
      </c>
      <c r="V16" s="212">
        <v>-1.065999984741211</v>
      </c>
      <c r="W16" s="212">
        <v>-1.6030000448226929</v>
      </c>
      <c r="X16" s="212">
        <v>-1.781999945640564</v>
      </c>
      <c r="Y16" s="212">
        <v>-1.9930000305175781</v>
      </c>
      <c r="Z16" s="219">
        <f t="shared" si="0"/>
        <v>0.03662501461803913</v>
      </c>
      <c r="AA16" s="151">
        <v>6.579999923706055</v>
      </c>
      <c r="AB16" s="152" t="s">
        <v>66</v>
      </c>
      <c r="AC16" s="2">
        <v>14</v>
      </c>
      <c r="AD16" s="151">
        <v>-4.059999942779541</v>
      </c>
      <c r="AE16" s="258" t="s">
        <v>94</v>
      </c>
      <c r="AF16" s="1"/>
    </row>
    <row r="17" spans="1:32" ht="11.25" customHeight="1">
      <c r="A17" s="220">
        <v>15</v>
      </c>
      <c r="B17" s="212">
        <v>-2.9000000953674316</v>
      </c>
      <c r="C17" s="212">
        <v>-3.2690000534057617</v>
      </c>
      <c r="D17" s="212">
        <v>-4.52400016784668</v>
      </c>
      <c r="E17" s="212">
        <v>-4.735000133514404</v>
      </c>
      <c r="F17" s="212">
        <v>-4.683000087738037</v>
      </c>
      <c r="G17" s="212">
        <v>-5.263000011444092</v>
      </c>
      <c r="H17" s="212">
        <v>-5.116000175476074</v>
      </c>
      <c r="I17" s="212">
        <v>-3.377000093460083</v>
      </c>
      <c r="J17" s="212">
        <v>0.010999999940395355</v>
      </c>
      <c r="K17" s="212">
        <v>3.178999900817871</v>
      </c>
      <c r="L17" s="212">
        <v>5.7789998054504395</v>
      </c>
      <c r="M17" s="212">
        <v>6.888000011444092</v>
      </c>
      <c r="N17" s="212">
        <v>5.999000072479248</v>
      </c>
      <c r="O17" s="212">
        <v>6.080999851226807</v>
      </c>
      <c r="P17" s="212">
        <v>6.238999843597412</v>
      </c>
      <c r="Q17" s="212">
        <v>5.6570000648498535</v>
      </c>
      <c r="R17" s="212">
        <v>4.65500020980835</v>
      </c>
      <c r="S17" s="212">
        <v>4.064000129699707</v>
      </c>
      <c r="T17" s="212">
        <v>2.9760000705718994</v>
      </c>
      <c r="U17" s="212">
        <v>1.2029999494552612</v>
      </c>
      <c r="V17" s="212">
        <v>0.7699999809265137</v>
      </c>
      <c r="W17" s="212">
        <v>1.0240000486373901</v>
      </c>
      <c r="X17" s="212">
        <v>-0.8859999775886536</v>
      </c>
      <c r="Y17" s="212">
        <v>-1.465999960899353</v>
      </c>
      <c r="Z17" s="219">
        <f t="shared" si="0"/>
        <v>0.7627499659235278</v>
      </c>
      <c r="AA17" s="151">
        <v>8.210000038146973</v>
      </c>
      <c r="AB17" s="152" t="s">
        <v>67</v>
      </c>
      <c r="AC17" s="2">
        <v>15</v>
      </c>
      <c r="AD17" s="151">
        <v>-5.380000114440918</v>
      </c>
      <c r="AE17" s="258" t="s">
        <v>95</v>
      </c>
      <c r="AF17" s="1"/>
    </row>
    <row r="18" spans="1:32" ht="11.25" customHeight="1">
      <c r="A18" s="220">
        <v>16</v>
      </c>
      <c r="B18" s="212">
        <v>-1.5080000162124634</v>
      </c>
      <c r="C18" s="212">
        <v>-1.4240000247955322</v>
      </c>
      <c r="D18" s="212">
        <v>-1.8669999837875366</v>
      </c>
      <c r="E18" s="212">
        <v>-1.9620000123977661</v>
      </c>
      <c r="F18" s="212">
        <v>-1.2660000324249268</v>
      </c>
      <c r="G18" s="212">
        <v>-1.6239999532699585</v>
      </c>
      <c r="H18" s="212">
        <v>-0.8650000095367432</v>
      </c>
      <c r="I18" s="212">
        <v>0.6759999990463257</v>
      </c>
      <c r="J18" s="212">
        <v>2.2909998893737793</v>
      </c>
      <c r="K18" s="212">
        <v>3.5789999961853027</v>
      </c>
      <c r="L18" s="212">
        <v>3.7260000705718994</v>
      </c>
      <c r="M18" s="212">
        <v>6.072999954223633</v>
      </c>
      <c r="N18" s="212">
        <v>4.414000034332275</v>
      </c>
      <c r="O18" s="212">
        <v>4.39300012588501</v>
      </c>
      <c r="P18" s="212">
        <v>4.25600004196167</v>
      </c>
      <c r="Q18" s="212">
        <v>3.875999927520752</v>
      </c>
      <c r="R18" s="212">
        <v>2.5759999752044678</v>
      </c>
      <c r="S18" s="212">
        <v>1.309000015258789</v>
      </c>
      <c r="T18" s="212">
        <v>0.5699999928474426</v>
      </c>
      <c r="U18" s="212">
        <v>-0.7179999947547913</v>
      </c>
      <c r="V18" s="212">
        <v>-2.0269999504089355</v>
      </c>
      <c r="W18" s="212">
        <v>-0.9610000252723694</v>
      </c>
      <c r="X18" s="212">
        <v>-0.7179999947547913</v>
      </c>
      <c r="Y18" s="212">
        <v>-0.675000011920929</v>
      </c>
      <c r="Z18" s="219">
        <f t="shared" si="0"/>
        <v>0.9218333338697752</v>
      </c>
      <c r="AA18" s="151">
        <v>6.706999778747559</v>
      </c>
      <c r="AB18" s="152" t="s">
        <v>68</v>
      </c>
      <c r="AC18" s="2">
        <v>16</v>
      </c>
      <c r="AD18" s="151">
        <v>-2.36299991607666</v>
      </c>
      <c r="AE18" s="258" t="s">
        <v>96</v>
      </c>
      <c r="AF18" s="1"/>
    </row>
    <row r="19" spans="1:32" ht="11.25" customHeight="1">
      <c r="A19" s="220">
        <v>17</v>
      </c>
      <c r="B19" s="212">
        <v>-3.2070000171661377</v>
      </c>
      <c r="C19" s="212">
        <v>-0.7490000128746033</v>
      </c>
      <c r="D19" s="212">
        <v>-3.006999969482422</v>
      </c>
      <c r="E19" s="212">
        <v>-2.437999963760376</v>
      </c>
      <c r="F19" s="212">
        <v>-1.9420000314712524</v>
      </c>
      <c r="G19" s="212">
        <v>-4.810999870300293</v>
      </c>
      <c r="H19" s="212">
        <v>-4.547999858856201</v>
      </c>
      <c r="I19" s="212">
        <v>-3.440000057220459</v>
      </c>
      <c r="J19" s="212">
        <v>-0.1899999976158142</v>
      </c>
      <c r="K19" s="212">
        <v>2.9779999256134033</v>
      </c>
      <c r="L19" s="212">
        <v>6.118000030517578</v>
      </c>
      <c r="M19" s="212">
        <v>6.953000068664551</v>
      </c>
      <c r="N19" s="212">
        <v>7.019999980926514</v>
      </c>
      <c r="O19" s="212">
        <v>6.074999809265137</v>
      </c>
      <c r="P19" s="212">
        <v>5.671999931335449</v>
      </c>
      <c r="Q19" s="212">
        <v>5.386000156402588</v>
      </c>
      <c r="R19" s="212">
        <v>4.794000148773193</v>
      </c>
      <c r="S19" s="212">
        <v>3.7809998989105225</v>
      </c>
      <c r="T19" s="212">
        <v>3.4110000133514404</v>
      </c>
      <c r="U19" s="212">
        <v>1.531000018119812</v>
      </c>
      <c r="V19" s="212">
        <v>1.753000020980835</v>
      </c>
      <c r="W19" s="212">
        <v>2.196000099182129</v>
      </c>
      <c r="X19" s="212">
        <v>1.2350000143051147</v>
      </c>
      <c r="Y19" s="212">
        <v>-1.593000054359436</v>
      </c>
      <c r="Z19" s="219">
        <f t="shared" si="0"/>
        <v>1.374083345135053</v>
      </c>
      <c r="AA19" s="151">
        <v>8.050000190734863</v>
      </c>
      <c r="AB19" s="152" t="s">
        <v>69</v>
      </c>
      <c r="AC19" s="2">
        <v>17</v>
      </c>
      <c r="AD19" s="151">
        <v>-5.190000057220459</v>
      </c>
      <c r="AE19" s="258" t="s">
        <v>97</v>
      </c>
      <c r="AF19" s="1"/>
    </row>
    <row r="20" spans="1:32" ht="11.25" customHeight="1">
      <c r="A20" s="220">
        <v>18</v>
      </c>
      <c r="B20" s="212">
        <v>-2.4049999713897705</v>
      </c>
      <c r="C20" s="212">
        <v>-1.9420000314712524</v>
      </c>
      <c r="D20" s="212">
        <v>-2.805999994277954</v>
      </c>
      <c r="E20" s="212">
        <v>-3.4600000381469727</v>
      </c>
      <c r="F20" s="212">
        <v>-3.0179998874664307</v>
      </c>
      <c r="G20" s="212">
        <v>-2.9649999141693115</v>
      </c>
      <c r="H20" s="212">
        <v>-3.25</v>
      </c>
      <c r="I20" s="212">
        <v>-1.8580000400543213</v>
      </c>
      <c r="J20" s="212">
        <v>0.8029999732971191</v>
      </c>
      <c r="K20" s="212">
        <v>4.795000076293945</v>
      </c>
      <c r="L20" s="212">
        <v>6.926000118255615</v>
      </c>
      <c r="M20" s="212">
        <v>7.119999885559082</v>
      </c>
      <c r="N20" s="212">
        <v>6.622000217437744</v>
      </c>
      <c r="O20" s="212">
        <v>6.642000198364258</v>
      </c>
      <c r="P20" s="212">
        <v>6.4679999351501465</v>
      </c>
      <c r="Q20" s="212">
        <v>6.765999794006348</v>
      </c>
      <c r="R20" s="212">
        <v>5.965000152587891</v>
      </c>
      <c r="S20" s="212">
        <v>4.422999858856201</v>
      </c>
      <c r="T20" s="212">
        <v>3.6740000247955322</v>
      </c>
      <c r="U20" s="212">
        <v>3.007999897003174</v>
      </c>
      <c r="V20" s="212">
        <v>3.0510001182556152</v>
      </c>
      <c r="W20" s="212">
        <v>1.1710000038146973</v>
      </c>
      <c r="X20" s="212">
        <v>1.593999981880188</v>
      </c>
      <c r="Y20" s="212">
        <v>2.51200008392334</v>
      </c>
      <c r="Z20" s="219">
        <f aca="true" t="shared" si="1" ref="Z20:Z33">AVERAGE(B20:Y20)</f>
        <v>2.0765000184377036</v>
      </c>
      <c r="AA20" s="151">
        <v>8.40999984741211</v>
      </c>
      <c r="AB20" s="152" t="s">
        <v>70</v>
      </c>
      <c r="AC20" s="2">
        <v>18</v>
      </c>
      <c r="AD20" s="151">
        <v>-3.819000005722046</v>
      </c>
      <c r="AE20" s="258" t="s">
        <v>98</v>
      </c>
      <c r="AF20" s="1"/>
    </row>
    <row r="21" spans="1:32" ht="11.25" customHeight="1">
      <c r="A21" s="220">
        <v>19</v>
      </c>
      <c r="B21" s="212">
        <v>1.0759999752044678</v>
      </c>
      <c r="C21" s="212">
        <v>1.8370000123977661</v>
      </c>
      <c r="D21" s="212">
        <v>0.17900000512599945</v>
      </c>
      <c r="E21" s="212">
        <v>2.9769999980926514</v>
      </c>
      <c r="F21" s="212">
        <v>-0.9390000104904175</v>
      </c>
      <c r="G21" s="212">
        <v>-1.4240000247955322</v>
      </c>
      <c r="H21" s="212">
        <v>-0.949999988079071</v>
      </c>
      <c r="I21" s="212">
        <v>0.39100000262260437</v>
      </c>
      <c r="J21" s="212">
        <v>2.5230000019073486</v>
      </c>
      <c r="K21" s="212">
        <v>6.749000072479248</v>
      </c>
      <c r="L21" s="212">
        <v>10.289999961853027</v>
      </c>
      <c r="M21" s="212">
        <v>10.4399995803833</v>
      </c>
      <c r="N21" s="212">
        <v>10.010000228881836</v>
      </c>
      <c r="O21" s="212">
        <v>9.65999984741211</v>
      </c>
      <c r="P21" s="212">
        <v>9.59000015258789</v>
      </c>
      <c r="Q21" s="212">
        <v>9.380000114440918</v>
      </c>
      <c r="R21" s="212">
        <v>8.430000305175781</v>
      </c>
      <c r="S21" s="212">
        <v>7.710000038146973</v>
      </c>
      <c r="T21" s="212">
        <v>7.269999980926514</v>
      </c>
      <c r="U21" s="212">
        <v>5.025000095367432</v>
      </c>
      <c r="V21" s="212">
        <v>5.489999771118164</v>
      </c>
      <c r="W21" s="212">
        <v>5.298999786376953</v>
      </c>
      <c r="X21" s="212">
        <v>2.944000005722046</v>
      </c>
      <c r="Y21" s="212">
        <v>2.0360000133514404</v>
      </c>
      <c r="Z21" s="219">
        <f t="shared" si="1"/>
        <v>4.83304166359206</v>
      </c>
      <c r="AA21" s="151">
        <v>11.180000305175781</v>
      </c>
      <c r="AB21" s="152" t="s">
        <v>71</v>
      </c>
      <c r="AC21" s="2">
        <v>19</v>
      </c>
      <c r="AD21" s="151">
        <v>-1.8040000200271606</v>
      </c>
      <c r="AE21" s="258" t="s">
        <v>99</v>
      </c>
      <c r="AF21" s="1"/>
    </row>
    <row r="22" spans="1:32" ht="11.25" customHeight="1">
      <c r="A22" s="228">
        <v>20</v>
      </c>
      <c r="B22" s="214">
        <v>1.5509999990463257</v>
      </c>
      <c r="C22" s="214">
        <v>2.385999917984009</v>
      </c>
      <c r="D22" s="214">
        <v>3.8970000743865967</v>
      </c>
      <c r="E22" s="214">
        <v>2.23799991607666</v>
      </c>
      <c r="F22" s="214">
        <v>3.443000078201294</v>
      </c>
      <c r="G22" s="214">
        <v>2.059000015258789</v>
      </c>
      <c r="H22" s="214">
        <v>1.5829999446868896</v>
      </c>
      <c r="I22" s="214">
        <v>2.069000005722046</v>
      </c>
      <c r="J22" s="214">
        <v>4.751999855041504</v>
      </c>
      <c r="K22" s="214">
        <v>8.720000267028809</v>
      </c>
      <c r="L22" s="214">
        <v>11.770000457763672</v>
      </c>
      <c r="M22" s="214">
        <v>14</v>
      </c>
      <c r="N22" s="214">
        <v>13.699999809265137</v>
      </c>
      <c r="O22" s="214">
        <v>13.680000305175781</v>
      </c>
      <c r="P22" s="214">
        <v>13.630000114440918</v>
      </c>
      <c r="Q22" s="214">
        <v>12.949999809265137</v>
      </c>
      <c r="R22" s="214">
        <v>11.920000076293945</v>
      </c>
      <c r="S22" s="214">
        <v>11.430000305175781</v>
      </c>
      <c r="T22" s="214">
        <v>8.829999923706055</v>
      </c>
      <c r="U22" s="214">
        <v>7.619999885559082</v>
      </c>
      <c r="V22" s="214">
        <v>7.440000057220459</v>
      </c>
      <c r="W22" s="214">
        <v>6.215000152587891</v>
      </c>
      <c r="X22" s="214">
        <v>5.656000137329102</v>
      </c>
      <c r="Y22" s="214">
        <v>6.068999767303467</v>
      </c>
      <c r="Z22" s="229">
        <f t="shared" si="1"/>
        <v>7.40033336977164</v>
      </c>
      <c r="AA22" s="157">
        <v>15.279999732971191</v>
      </c>
      <c r="AB22" s="215" t="s">
        <v>68</v>
      </c>
      <c r="AC22" s="216">
        <v>20</v>
      </c>
      <c r="AD22" s="157">
        <v>1.4249999523162842</v>
      </c>
      <c r="AE22" s="259" t="s">
        <v>100</v>
      </c>
      <c r="AF22" s="1"/>
    </row>
    <row r="23" spans="1:32" ht="11.25" customHeight="1">
      <c r="A23" s="220">
        <v>21</v>
      </c>
      <c r="B23" s="212">
        <v>4.895999908447266</v>
      </c>
      <c r="C23" s="212">
        <v>5.751999855041504</v>
      </c>
      <c r="D23" s="212">
        <v>5.741000175476074</v>
      </c>
      <c r="E23" s="212">
        <v>5.297999858856201</v>
      </c>
      <c r="F23" s="212">
        <v>7.650000095367432</v>
      </c>
      <c r="G23" s="212">
        <v>10.09000015258789</v>
      </c>
      <c r="H23" s="212">
        <v>10.399999618530273</v>
      </c>
      <c r="I23" s="212">
        <v>11.210000038146973</v>
      </c>
      <c r="J23" s="212">
        <v>10.359999656677246</v>
      </c>
      <c r="K23" s="212">
        <v>10.800000190734863</v>
      </c>
      <c r="L23" s="212">
        <v>14.470000267028809</v>
      </c>
      <c r="M23" s="212">
        <v>15.170000076293945</v>
      </c>
      <c r="N23" s="212">
        <v>13.550000190734863</v>
      </c>
      <c r="O23" s="212">
        <v>10.020000457763672</v>
      </c>
      <c r="P23" s="212">
        <v>9.239999771118164</v>
      </c>
      <c r="Q23" s="212">
        <v>9.09000015258789</v>
      </c>
      <c r="R23" s="212">
        <v>7.510000228881836</v>
      </c>
      <c r="S23" s="212">
        <v>6.561999797821045</v>
      </c>
      <c r="T23" s="212">
        <v>5.73799991607666</v>
      </c>
      <c r="U23" s="212">
        <v>5.473999977111816</v>
      </c>
      <c r="V23" s="212">
        <v>5.636000156402588</v>
      </c>
      <c r="W23" s="212">
        <v>5.183000087738037</v>
      </c>
      <c r="X23" s="212">
        <v>4.939000129699707</v>
      </c>
      <c r="Y23" s="212">
        <v>4.3470001220703125</v>
      </c>
      <c r="Z23" s="219">
        <f t="shared" si="1"/>
        <v>8.296916703383127</v>
      </c>
      <c r="AA23" s="151">
        <v>15.90999984741211</v>
      </c>
      <c r="AB23" s="152" t="s">
        <v>72</v>
      </c>
      <c r="AC23" s="2">
        <v>21</v>
      </c>
      <c r="AD23" s="151">
        <v>4.263000011444092</v>
      </c>
      <c r="AE23" s="258" t="s">
        <v>101</v>
      </c>
      <c r="AF23" s="1"/>
    </row>
    <row r="24" spans="1:32" ht="11.25" customHeight="1">
      <c r="A24" s="220">
        <v>22</v>
      </c>
      <c r="B24" s="212">
        <v>3.555999994277954</v>
      </c>
      <c r="C24" s="212">
        <v>3.322999954223633</v>
      </c>
      <c r="D24" s="212">
        <v>2.627000093460083</v>
      </c>
      <c r="E24" s="212">
        <v>2.7109999656677246</v>
      </c>
      <c r="F24" s="212">
        <v>2.121000051498413</v>
      </c>
      <c r="G24" s="212">
        <v>1.371000051498413</v>
      </c>
      <c r="H24" s="212">
        <v>0.6010000109672546</v>
      </c>
      <c r="I24" s="212">
        <v>1.7519999742507935</v>
      </c>
      <c r="J24" s="212">
        <v>4.013999938964844</v>
      </c>
      <c r="K24" s="212">
        <v>5.416999816894531</v>
      </c>
      <c r="L24" s="212">
        <v>6.7870001792907715</v>
      </c>
      <c r="M24" s="212">
        <v>8.479999542236328</v>
      </c>
      <c r="N24" s="212">
        <v>6.60699987411499</v>
      </c>
      <c r="O24" s="212">
        <v>7.289999961853027</v>
      </c>
      <c r="P24" s="212">
        <v>7.460000038146973</v>
      </c>
      <c r="Q24" s="212">
        <v>6.827000141143799</v>
      </c>
      <c r="R24" s="212">
        <v>5.921999931335449</v>
      </c>
      <c r="S24" s="212">
        <v>4.866000175476074</v>
      </c>
      <c r="T24" s="212">
        <v>3.8519999980926514</v>
      </c>
      <c r="U24" s="212">
        <v>3.5350000858306885</v>
      </c>
      <c r="V24" s="212">
        <v>2.627000093460083</v>
      </c>
      <c r="W24" s="212">
        <v>2.2790000438690186</v>
      </c>
      <c r="X24" s="212">
        <v>0.9279999732971191</v>
      </c>
      <c r="Y24" s="212">
        <v>0.781000018119812</v>
      </c>
      <c r="Z24" s="219">
        <f t="shared" si="1"/>
        <v>3.9889166628321013</v>
      </c>
      <c r="AA24" s="151">
        <v>8.869999885559082</v>
      </c>
      <c r="AB24" s="152" t="s">
        <v>57</v>
      </c>
      <c r="AC24" s="2">
        <v>22</v>
      </c>
      <c r="AD24" s="151">
        <v>0.08399999886751175</v>
      </c>
      <c r="AE24" s="258" t="s">
        <v>102</v>
      </c>
      <c r="AF24" s="1"/>
    </row>
    <row r="25" spans="1:32" ht="11.25" customHeight="1">
      <c r="A25" s="220">
        <v>23</v>
      </c>
      <c r="B25" s="212">
        <v>0.7070000171661377</v>
      </c>
      <c r="C25" s="212">
        <v>1.1820000410079956</v>
      </c>
      <c r="D25" s="212">
        <v>1.1920000314712524</v>
      </c>
      <c r="E25" s="212">
        <v>0.6959999799728394</v>
      </c>
      <c r="F25" s="212">
        <v>1.0870000123977661</v>
      </c>
      <c r="G25" s="212">
        <v>0.421999990940094</v>
      </c>
      <c r="H25" s="212">
        <v>0.0949999988079071</v>
      </c>
      <c r="I25" s="212">
        <v>1.3930000066757202</v>
      </c>
      <c r="J25" s="212">
        <v>3.2720000743865967</v>
      </c>
      <c r="K25" s="212">
        <v>6.810999870300293</v>
      </c>
      <c r="L25" s="212">
        <v>7.789999961853027</v>
      </c>
      <c r="M25" s="212">
        <v>8.09000015258789</v>
      </c>
      <c r="N25" s="212">
        <v>7.110000133514404</v>
      </c>
      <c r="O25" s="212">
        <v>6.988999843597412</v>
      </c>
      <c r="P25" s="212">
        <v>7</v>
      </c>
      <c r="Q25" s="212">
        <v>6.683000087738037</v>
      </c>
      <c r="R25" s="212">
        <v>6.2179999351501465</v>
      </c>
      <c r="S25" s="212">
        <v>5.732999801635742</v>
      </c>
      <c r="T25" s="212">
        <v>3.819999933242798</v>
      </c>
      <c r="U25" s="212">
        <v>3.5869998931884766</v>
      </c>
      <c r="V25" s="212">
        <v>4.441999912261963</v>
      </c>
      <c r="W25" s="212">
        <v>4.105000019073486</v>
      </c>
      <c r="X25" s="212">
        <v>1.593000054359436</v>
      </c>
      <c r="Y25" s="212">
        <v>2.437999963760376</v>
      </c>
      <c r="Z25" s="219">
        <f t="shared" si="1"/>
        <v>3.8522916547954082</v>
      </c>
      <c r="AA25" s="151">
        <v>9.359999656677246</v>
      </c>
      <c r="AB25" s="152" t="s">
        <v>73</v>
      </c>
      <c r="AC25" s="2">
        <v>23</v>
      </c>
      <c r="AD25" s="151">
        <v>-0.0949999988079071</v>
      </c>
      <c r="AE25" s="258" t="s">
        <v>84</v>
      </c>
      <c r="AF25" s="1"/>
    </row>
    <row r="26" spans="1:32" ht="11.25" customHeight="1">
      <c r="A26" s="220">
        <v>24</v>
      </c>
      <c r="B26" s="212">
        <v>2.88100004196167</v>
      </c>
      <c r="C26" s="212">
        <v>-0.3059999942779541</v>
      </c>
      <c r="D26" s="212">
        <v>-0.7170000076293945</v>
      </c>
      <c r="E26" s="212">
        <v>-0.5379999876022339</v>
      </c>
      <c r="F26" s="212">
        <v>-1.3289999961853027</v>
      </c>
      <c r="G26" s="212">
        <v>-0.7490000128746033</v>
      </c>
      <c r="H26" s="212">
        <v>-1.149999976158142</v>
      </c>
      <c r="I26" s="212">
        <v>0.48500001430511475</v>
      </c>
      <c r="J26" s="212">
        <v>2.934000015258789</v>
      </c>
      <c r="K26" s="212">
        <v>6.230999946594238</v>
      </c>
      <c r="L26" s="212">
        <v>8.569999694824219</v>
      </c>
      <c r="M26" s="212">
        <v>8.210000038146973</v>
      </c>
      <c r="N26" s="212">
        <v>8.119999885559082</v>
      </c>
      <c r="O26" s="212">
        <v>7.309999942779541</v>
      </c>
      <c r="P26" s="212">
        <v>7.909999847412109</v>
      </c>
      <c r="Q26" s="212">
        <v>7.71999979019165</v>
      </c>
      <c r="R26" s="212">
        <v>7.300000190734863</v>
      </c>
      <c r="S26" s="212">
        <v>6.959000110626221</v>
      </c>
      <c r="T26" s="212">
        <v>6.863999843597412</v>
      </c>
      <c r="U26" s="212">
        <v>4.6020002365112305</v>
      </c>
      <c r="V26" s="212">
        <v>4.697000026702881</v>
      </c>
      <c r="W26" s="212">
        <v>4.919000148773193</v>
      </c>
      <c r="X26" s="212">
        <v>3.2720000743865967</v>
      </c>
      <c r="Y26" s="212">
        <v>4.644999980926514</v>
      </c>
      <c r="Z26" s="219">
        <f t="shared" si="1"/>
        <v>4.118333327273528</v>
      </c>
      <c r="AA26" s="151">
        <v>10.010000228881836</v>
      </c>
      <c r="AB26" s="152" t="s">
        <v>74</v>
      </c>
      <c r="AC26" s="2">
        <v>24</v>
      </c>
      <c r="AD26" s="151">
        <v>-1.6349999904632568</v>
      </c>
      <c r="AE26" s="258" t="s">
        <v>103</v>
      </c>
      <c r="AF26" s="1"/>
    </row>
    <row r="27" spans="1:32" ht="11.25" customHeight="1">
      <c r="A27" s="220">
        <v>25</v>
      </c>
      <c r="B27" s="212">
        <v>2.236999988555908</v>
      </c>
      <c r="C27" s="212">
        <v>2.1740000247955322</v>
      </c>
      <c r="D27" s="212">
        <v>2.490999937057495</v>
      </c>
      <c r="E27" s="212">
        <v>1.593000054359436</v>
      </c>
      <c r="F27" s="212">
        <v>1.1820000410079956</v>
      </c>
      <c r="G27" s="212">
        <v>2.121999979019165</v>
      </c>
      <c r="H27" s="212">
        <v>0.8019999861717224</v>
      </c>
      <c r="I27" s="212">
        <v>1.899999976158142</v>
      </c>
      <c r="J27" s="212">
        <v>3.8540000915527344</v>
      </c>
      <c r="K27" s="212">
        <v>7.110000133514404</v>
      </c>
      <c r="L27" s="212">
        <v>8.430000305175781</v>
      </c>
      <c r="M27" s="212">
        <v>9.300000190734863</v>
      </c>
      <c r="N27" s="212">
        <v>9.869999885559082</v>
      </c>
      <c r="O27" s="212">
        <v>10.119999885559082</v>
      </c>
      <c r="P27" s="212">
        <v>9.979999542236328</v>
      </c>
      <c r="Q27" s="212">
        <v>9.489999771118164</v>
      </c>
      <c r="R27" s="212">
        <v>8.229999542236328</v>
      </c>
      <c r="S27" s="212">
        <v>7.019999980926514</v>
      </c>
      <c r="T27" s="212">
        <v>5.372000217437744</v>
      </c>
      <c r="U27" s="212">
        <v>5.076000213623047</v>
      </c>
      <c r="V27" s="212">
        <v>4.64300012588501</v>
      </c>
      <c r="W27" s="212">
        <v>3.4820001125335693</v>
      </c>
      <c r="X27" s="212">
        <v>4.9720001220703125</v>
      </c>
      <c r="Y27" s="212">
        <v>5.710000038146973</v>
      </c>
      <c r="Z27" s="219">
        <f t="shared" si="1"/>
        <v>5.298333339393139</v>
      </c>
      <c r="AA27" s="151">
        <v>11.199999809265137</v>
      </c>
      <c r="AB27" s="152" t="s">
        <v>75</v>
      </c>
      <c r="AC27" s="2">
        <v>25</v>
      </c>
      <c r="AD27" s="151">
        <v>0.22200000286102295</v>
      </c>
      <c r="AE27" s="258" t="s">
        <v>88</v>
      </c>
      <c r="AF27" s="1"/>
    </row>
    <row r="28" spans="1:32" ht="11.25" customHeight="1">
      <c r="A28" s="220">
        <v>26</v>
      </c>
      <c r="B28" s="212">
        <v>5.002999782562256</v>
      </c>
      <c r="C28" s="212">
        <v>4.09499979019165</v>
      </c>
      <c r="D28" s="212">
        <v>2.859999895095825</v>
      </c>
      <c r="E28" s="212">
        <v>2.3329999446868896</v>
      </c>
      <c r="F28" s="212">
        <v>2.4700000286102295</v>
      </c>
      <c r="G28" s="212">
        <v>2.4800000190734863</v>
      </c>
      <c r="H28" s="212">
        <v>2.4700000286102295</v>
      </c>
      <c r="I28" s="212">
        <v>3.3259999752044678</v>
      </c>
      <c r="J28" s="212">
        <v>4.866000175476074</v>
      </c>
      <c r="K28" s="212">
        <v>7.019999980926514</v>
      </c>
      <c r="L28" s="212">
        <v>7.900000095367432</v>
      </c>
      <c r="M28" s="212">
        <v>9.130000114440918</v>
      </c>
      <c r="N28" s="212">
        <v>8.210000038146973</v>
      </c>
      <c r="O28" s="212">
        <v>7.920000076293945</v>
      </c>
      <c r="P28" s="212">
        <v>7.579999923706055</v>
      </c>
      <c r="Q28" s="212">
        <v>7.260000228881836</v>
      </c>
      <c r="R28" s="212">
        <v>5.7820000648498535</v>
      </c>
      <c r="S28" s="212">
        <v>4.622000217437744</v>
      </c>
      <c r="T28" s="212">
        <v>3.5239999294281006</v>
      </c>
      <c r="U28" s="212">
        <v>2.13100004196167</v>
      </c>
      <c r="V28" s="212">
        <v>1.5190000534057617</v>
      </c>
      <c r="W28" s="212">
        <v>0.9390000104904175</v>
      </c>
      <c r="X28" s="212">
        <v>-0.041999999433755875</v>
      </c>
      <c r="Y28" s="212">
        <v>-0.3269999921321869</v>
      </c>
      <c r="Z28" s="219">
        <f t="shared" si="1"/>
        <v>4.294625017636766</v>
      </c>
      <c r="AA28" s="151">
        <v>9.8100004196167</v>
      </c>
      <c r="AB28" s="152" t="s">
        <v>76</v>
      </c>
      <c r="AC28" s="2">
        <v>26</v>
      </c>
      <c r="AD28" s="151">
        <v>-0.5590000152587891</v>
      </c>
      <c r="AE28" s="258" t="s">
        <v>104</v>
      </c>
      <c r="AF28" s="1"/>
    </row>
    <row r="29" spans="1:32" ht="11.25" customHeight="1">
      <c r="A29" s="220">
        <v>27</v>
      </c>
      <c r="B29" s="212">
        <v>-0.45399999618530273</v>
      </c>
      <c r="C29" s="212">
        <v>-0.2849999964237213</v>
      </c>
      <c r="D29" s="212">
        <v>-1.8669999837875366</v>
      </c>
      <c r="E29" s="212">
        <v>-1.5190000534057617</v>
      </c>
      <c r="F29" s="212">
        <v>-2.319999933242798</v>
      </c>
      <c r="G29" s="212">
        <v>-3.3540000915527344</v>
      </c>
      <c r="H29" s="212">
        <v>-3.7119998931884766</v>
      </c>
      <c r="I29" s="212">
        <v>-2.257999897003174</v>
      </c>
      <c r="J29" s="212">
        <v>1.9739999771118164</v>
      </c>
      <c r="K29" s="212">
        <v>5.7870001792907715</v>
      </c>
      <c r="L29" s="212">
        <v>7.099999904632568</v>
      </c>
      <c r="M29" s="212">
        <v>9.670000076293945</v>
      </c>
      <c r="N29" s="212">
        <v>9.699999809265137</v>
      </c>
      <c r="O29" s="212">
        <v>10.510000228881836</v>
      </c>
      <c r="P29" s="212">
        <v>10.210000038146973</v>
      </c>
      <c r="Q29" s="212">
        <v>8.710000038146973</v>
      </c>
      <c r="R29" s="212">
        <v>8.34000015258789</v>
      </c>
      <c r="S29" s="212">
        <v>6.185999870300293</v>
      </c>
      <c r="T29" s="212">
        <v>5.583000183105469</v>
      </c>
      <c r="U29" s="212">
        <v>6.249000072479248</v>
      </c>
      <c r="V29" s="212">
        <v>3.8940000534057617</v>
      </c>
      <c r="W29" s="212">
        <v>1.99399995803833</v>
      </c>
      <c r="X29" s="212">
        <v>3.619999885559082</v>
      </c>
      <c r="Y29" s="212">
        <v>1.878000020980835</v>
      </c>
      <c r="Z29" s="219">
        <f t="shared" si="1"/>
        <v>3.5681666918098927</v>
      </c>
      <c r="AA29" s="151">
        <v>11.359999656677246</v>
      </c>
      <c r="AB29" s="152" t="s">
        <v>77</v>
      </c>
      <c r="AC29" s="2">
        <v>27</v>
      </c>
      <c r="AD29" s="151">
        <v>-3.869999885559082</v>
      </c>
      <c r="AE29" s="258" t="s">
        <v>105</v>
      </c>
      <c r="AF29" s="1"/>
    </row>
    <row r="30" spans="1:32" ht="11.25" customHeight="1">
      <c r="A30" s="220">
        <v>28</v>
      </c>
      <c r="B30" s="212">
        <v>0.781000018119812</v>
      </c>
      <c r="C30" s="212">
        <v>0.6859999895095825</v>
      </c>
      <c r="D30" s="212">
        <v>1.815000057220459</v>
      </c>
      <c r="E30" s="212">
        <v>1.9520000219345093</v>
      </c>
      <c r="F30" s="212">
        <v>1.8250000476837158</v>
      </c>
      <c r="G30" s="212">
        <v>2.0360000133514404</v>
      </c>
      <c r="H30" s="212">
        <v>2.184000015258789</v>
      </c>
      <c r="I30" s="212">
        <v>3.8949999809265137</v>
      </c>
      <c r="J30" s="212">
        <v>4.99399995803833</v>
      </c>
      <c r="K30" s="212">
        <v>7.579999923706055</v>
      </c>
      <c r="L30" s="212">
        <v>10.930000305175781</v>
      </c>
      <c r="M30" s="212">
        <v>12.390000343322754</v>
      </c>
      <c r="N30" s="212">
        <v>15.140000343322754</v>
      </c>
      <c r="O30" s="212">
        <v>14.880000114440918</v>
      </c>
      <c r="P30" s="212">
        <v>14.579999923706055</v>
      </c>
      <c r="Q30" s="212">
        <v>14.039999961853027</v>
      </c>
      <c r="R30" s="212">
        <v>13.279999732971191</v>
      </c>
      <c r="S30" s="212">
        <v>12.930000305175781</v>
      </c>
      <c r="T30" s="212">
        <v>11.520000457763672</v>
      </c>
      <c r="U30" s="212">
        <v>10.6899995803833</v>
      </c>
      <c r="V30" s="212">
        <v>8.640000343322754</v>
      </c>
      <c r="W30" s="212">
        <v>8.130000114440918</v>
      </c>
      <c r="X30" s="212">
        <v>7.269999980926514</v>
      </c>
      <c r="Y30" s="212">
        <v>6.089000225067139</v>
      </c>
      <c r="Z30" s="219">
        <f t="shared" si="1"/>
        <v>7.844041739900907</v>
      </c>
      <c r="AA30" s="151">
        <v>15.260000228881836</v>
      </c>
      <c r="AB30" s="152" t="s">
        <v>78</v>
      </c>
      <c r="AC30" s="2">
        <v>28</v>
      </c>
      <c r="AD30" s="151">
        <v>0.33799999952316284</v>
      </c>
      <c r="AE30" s="258" t="s">
        <v>106</v>
      </c>
      <c r="AF30" s="1"/>
    </row>
    <row r="31" spans="1:32" ht="11.25" customHeight="1">
      <c r="A31" s="220">
        <v>29</v>
      </c>
      <c r="B31" s="212">
        <v>5.688000202178955</v>
      </c>
      <c r="C31" s="212">
        <v>5.0229997634887695</v>
      </c>
      <c r="D31" s="212">
        <v>4.9070000648498535</v>
      </c>
      <c r="E31" s="212">
        <v>4.939000129699707</v>
      </c>
      <c r="F31" s="212">
        <v>4.3480000495910645</v>
      </c>
      <c r="G31" s="212">
        <v>3.6089999675750732</v>
      </c>
      <c r="H31" s="212">
        <v>1.593000054359436</v>
      </c>
      <c r="I31" s="212">
        <v>3.0920000076293945</v>
      </c>
      <c r="J31" s="212">
        <v>5.818999767303467</v>
      </c>
      <c r="K31" s="212">
        <v>3.7890000343322754</v>
      </c>
      <c r="L31" s="212">
        <v>3.619999885559082</v>
      </c>
      <c r="M31" s="212">
        <v>5.689000129699707</v>
      </c>
      <c r="N31" s="212">
        <v>5.4039998054504395</v>
      </c>
      <c r="O31" s="212">
        <v>5.815000057220459</v>
      </c>
      <c r="P31" s="212">
        <v>6.48199987411499</v>
      </c>
      <c r="Q31" s="212">
        <v>6.451000213623047</v>
      </c>
      <c r="R31" s="212">
        <v>6.355999946594238</v>
      </c>
      <c r="S31" s="212">
        <v>6.388000011444092</v>
      </c>
      <c r="T31" s="212">
        <v>6.313000202178955</v>
      </c>
      <c r="U31" s="212">
        <v>6.038000106811523</v>
      </c>
      <c r="V31" s="212">
        <v>5.678999900817871</v>
      </c>
      <c r="W31" s="212">
        <v>5.520999908447266</v>
      </c>
      <c r="X31" s="212">
        <v>3.8310000896453857</v>
      </c>
      <c r="Y31" s="212">
        <v>4.855000019073486</v>
      </c>
      <c r="Z31" s="219">
        <f t="shared" si="1"/>
        <v>5.052041674653689</v>
      </c>
      <c r="AA31" s="151">
        <v>6.747000217437744</v>
      </c>
      <c r="AB31" s="152" t="s">
        <v>79</v>
      </c>
      <c r="AC31" s="2">
        <v>29</v>
      </c>
      <c r="AD31" s="151">
        <v>1.340000033378601</v>
      </c>
      <c r="AE31" s="258" t="s">
        <v>107</v>
      </c>
      <c r="AF31" s="1"/>
    </row>
    <row r="32" spans="1:32" ht="11.25" customHeight="1">
      <c r="A32" s="220">
        <v>30</v>
      </c>
      <c r="B32" s="212">
        <v>4.315999984741211</v>
      </c>
      <c r="C32" s="212">
        <v>2.5</v>
      </c>
      <c r="D32" s="212">
        <v>1.656000018119812</v>
      </c>
      <c r="E32" s="212">
        <v>0.7910000085830688</v>
      </c>
      <c r="F32" s="212">
        <v>0.11599999666213989</v>
      </c>
      <c r="G32" s="212">
        <v>-0.5059999823570251</v>
      </c>
      <c r="H32" s="212">
        <v>-0.4429999887943268</v>
      </c>
      <c r="I32" s="212">
        <v>0.08399999886751175</v>
      </c>
      <c r="J32" s="212">
        <v>3.430000066757202</v>
      </c>
      <c r="K32" s="212">
        <v>6.7779998779296875</v>
      </c>
      <c r="L32" s="212">
        <v>9.760000228881836</v>
      </c>
      <c r="M32" s="212">
        <v>11.40999984741211</v>
      </c>
      <c r="N32" s="212">
        <v>11.84000015258789</v>
      </c>
      <c r="O32" s="212">
        <v>11.859999656677246</v>
      </c>
      <c r="P32" s="212">
        <v>12.119999885559082</v>
      </c>
      <c r="Q32" s="212">
        <v>10.829999923706055</v>
      </c>
      <c r="R32" s="212">
        <v>9.960000038146973</v>
      </c>
      <c r="S32" s="212">
        <v>8.1899995803833</v>
      </c>
      <c r="T32" s="212">
        <v>8.210000038146973</v>
      </c>
      <c r="U32" s="212">
        <v>8.710000038146973</v>
      </c>
      <c r="V32" s="212">
        <v>8.329999923706055</v>
      </c>
      <c r="W32" s="212">
        <v>4.39900016784668</v>
      </c>
      <c r="X32" s="212">
        <v>7.389999866485596</v>
      </c>
      <c r="Y32" s="212">
        <v>2.3519999980926514</v>
      </c>
      <c r="Z32" s="219">
        <f t="shared" si="1"/>
        <v>6.003458305262029</v>
      </c>
      <c r="AA32" s="151">
        <v>13.029999732971191</v>
      </c>
      <c r="AB32" s="152" t="s">
        <v>77</v>
      </c>
      <c r="AC32" s="2">
        <v>30</v>
      </c>
      <c r="AD32" s="151">
        <v>-0.7279999852180481</v>
      </c>
      <c r="AE32" s="258" t="s">
        <v>108</v>
      </c>
      <c r="AF32" s="1"/>
    </row>
    <row r="33" spans="1:32" ht="11.25" customHeight="1">
      <c r="A33" s="220">
        <v>31</v>
      </c>
      <c r="B33" s="212">
        <v>6.492000102996826</v>
      </c>
      <c r="C33" s="212">
        <v>6.4720001220703125</v>
      </c>
      <c r="D33" s="212">
        <v>5.953999996185303</v>
      </c>
      <c r="E33" s="212">
        <v>5.6479997634887695</v>
      </c>
      <c r="F33" s="212">
        <v>5.638000011444092</v>
      </c>
      <c r="G33" s="212">
        <v>5.426000118255615</v>
      </c>
      <c r="H33" s="212">
        <v>5.3520002365112305</v>
      </c>
      <c r="I33" s="212">
        <v>6.304999828338623</v>
      </c>
      <c r="J33" s="212">
        <v>7.150000095367432</v>
      </c>
      <c r="K33" s="212">
        <v>8.270000457763672</v>
      </c>
      <c r="L33" s="212">
        <v>9.15999984741211</v>
      </c>
      <c r="M33" s="212">
        <v>10.029999732971191</v>
      </c>
      <c r="N33" s="212">
        <v>9.819999694824219</v>
      </c>
      <c r="O33" s="212">
        <v>9.59000015258789</v>
      </c>
      <c r="P33" s="212">
        <v>9.289999961853027</v>
      </c>
      <c r="Q33" s="212">
        <v>8.619999885559082</v>
      </c>
      <c r="R33" s="212">
        <v>8.199999809265137</v>
      </c>
      <c r="S33" s="212">
        <v>8.069999694824219</v>
      </c>
      <c r="T33" s="212">
        <v>8.319999694824219</v>
      </c>
      <c r="U33" s="212">
        <v>7.840000152587891</v>
      </c>
      <c r="V33" s="212">
        <v>6.576000213623047</v>
      </c>
      <c r="W33" s="212">
        <v>5.372000217437744</v>
      </c>
      <c r="X33" s="212">
        <v>5.001999855041504</v>
      </c>
      <c r="Y33" s="212">
        <v>3.1440000534057617</v>
      </c>
      <c r="Z33" s="219">
        <f t="shared" si="1"/>
        <v>7.155874987443288</v>
      </c>
      <c r="AA33" s="151">
        <v>10.4399995803833</v>
      </c>
      <c r="AB33" s="152" t="s">
        <v>80</v>
      </c>
      <c r="AC33" s="2">
        <v>31</v>
      </c>
      <c r="AD33" s="151">
        <v>2.0139999389648438</v>
      </c>
      <c r="AE33" s="258" t="s">
        <v>109</v>
      </c>
      <c r="AF33" s="1"/>
    </row>
    <row r="34" spans="1:32" ht="15" customHeight="1">
      <c r="A34" s="221" t="s">
        <v>10</v>
      </c>
      <c r="B34" s="222">
        <f>AVERAGE(B3:B33)</f>
        <v>0.9831612947727403</v>
      </c>
      <c r="C34" s="222">
        <f aca="true" t="shared" si="2" ref="C34:R34">AVERAGE(C3:C33)</f>
        <v>0.946935470065763</v>
      </c>
      <c r="D34" s="222">
        <f t="shared" si="2"/>
        <v>0.5902903260242555</v>
      </c>
      <c r="E34" s="222">
        <f t="shared" si="2"/>
        <v>0.43399997488144904</v>
      </c>
      <c r="F34" s="222">
        <f t="shared" si="2"/>
        <v>0.3831290469294594</v>
      </c>
      <c r="G34" s="222">
        <f t="shared" si="2"/>
        <v>0.30116130748102743</v>
      </c>
      <c r="H34" s="222">
        <f t="shared" si="2"/>
        <v>-0.05629031888900265</v>
      </c>
      <c r="I34" s="222">
        <f t="shared" si="2"/>
        <v>1.1773870888977283</v>
      </c>
      <c r="J34" s="222">
        <f t="shared" si="2"/>
        <v>3.2323548079979036</v>
      </c>
      <c r="K34" s="222">
        <f t="shared" si="2"/>
        <v>5.550612918792233</v>
      </c>
      <c r="L34" s="222">
        <f t="shared" si="2"/>
        <v>7.607451677322388</v>
      </c>
      <c r="M34" s="222">
        <f t="shared" si="2"/>
        <v>8.622516139861077</v>
      </c>
      <c r="N34" s="222">
        <f t="shared" si="2"/>
        <v>8.272193508763467</v>
      </c>
      <c r="O34" s="222">
        <f t="shared" si="2"/>
        <v>8.17929038693828</v>
      </c>
      <c r="P34" s="222">
        <f t="shared" si="2"/>
        <v>7.968387034631545</v>
      </c>
      <c r="Q34" s="222">
        <f t="shared" si="2"/>
        <v>7.498290323442029</v>
      </c>
      <c r="R34" s="222">
        <f t="shared" si="2"/>
        <v>6.546903248756163</v>
      </c>
      <c r="S34" s="222">
        <f aca="true" t="shared" si="3" ref="S34:Y34">AVERAGE(S3:S33)</f>
        <v>5.586806428047918</v>
      </c>
      <c r="T34" s="222">
        <f t="shared" si="3"/>
        <v>4.711677446000038</v>
      </c>
      <c r="U34" s="222">
        <f t="shared" si="3"/>
        <v>3.997225836400063</v>
      </c>
      <c r="V34" s="222">
        <f t="shared" si="3"/>
        <v>3.4804516316902254</v>
      </c>
      <c r="W34" s="222">
        <f t="shared" si="3"/>
        <v>2.6841613140798386</v>
      </c>
      <c r="X34" s="222">
        <f t="shared" si="3"/>
        <v>2.2224838751698694</v>
      </c>
      <c r="Y34" s="222">
        <f t="shared" si="3"/>
        <v>1.7262903326942074</v>
      </c>
      <c r="Z34" s="222">
        <f>AVERAGE(B3:Y33)</f>
        <v>3.860286295864611</v>
      </c>
      <c r="AA34" s="223">
        <f>(AVERAGE(最高))</f>
        <v>9.816193503718223</v>
      </c>
      <c r="AB34" s="224"/>
      <c r="AC34" s="225"/>
      <c r="AD34" s="223">
        <f>(AVERAGE(最低))</f>
        <v>-1.2856774182329256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22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15.90999984741211</v>
      </c>
      <c r="C46" s="158">
        <v>21</v>
      </c>
      <c r="D46" s="159" t="s">
        <v>72</v>
      </c>
      <c r="E46" s="202"/>
      <c r="F46" s="156"/>
      <c r="G46" s="166">
        <f>MIN(最低)</f>
        <v>-5.380000114440918</v>
      </c>
      <c r="H46" s="158">
        <v>15</v>
      </c>
      <c r="I46" s="260" t="s">
        <v>95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99"/>
      <c r="D48" s="200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10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17.260000228881836</v>
      </c>
      <c r="C3" s="212">
        <v>17.260000228881836</v>
      </c>
      <c r="D3" s="212">
        <v>17.360000610351562</v>
      </c>
      <c r="E3" s="212">
        <v>17.489999771118164</v>
      </c>
      <c r="F3" s="212">
        <v>17.440000534057617</v>
      </c>
      <c r="G3" s="212">
        <v>17.200000762939453</v>
      </c>
      <c r="H3" s="212">
        <v>17.729999542236328</v>
      </c>
      <c r="I3" s="212">
        <v>18.170000076293945</v>
      </c>
      <c r="J3" s="212">
        <v>18.940000534057617</v>
      </c>
      <c r="K3" s="212">
        <v>20.770000457763672</v>
      </c>
      <c r="L3" s="212">
        <v>21.6299991607666</v>
      </c>
      <c r="M3" s="212">
        <v>21.850000381469727</v>
      </c>
      <c r="N3" s="212">
        <v>21.489999771118164</v>
      </c>
      <c r="O3" s="212">
        <v>21.25</v>
      </c>
      <c r="P3" s="212">
        <v>20.950000762939453</v>
      </c>
      <c r="Q3" s="212">
        <v>20.780000686645508</v>
      </c>
      <c r="R3" s="212">
        <v>20.290000915527344</v>
      </c>
      <c r="S3" s="212">
        <v>19.739999771118164</v>
      </c>
      <c r="T3" s="212">
        <v>19.729999542236328</v>
      </c>
      <c r="U3" s="212">
        <v>19.239999771118164</v>
      </c>
      <c r="V3" s="212">
        <v>18.719999313354492</v>
      </c>
      <c r="W3" s="212">
        <v>18.790000915527344</v>
      </c>
      <c r="X3" s="212">
        <v>18.579999923706055</v>
      </c>
      <c r="Y3" s="212">
        <v>17.229999542236328</v>
      </c>
      <c r="Z3" s="219">
        <f aca="true" t="shared" si="0" ref="Z3:Z33">AVERAGE(B3:Y3)</f>
        <v>19.162083466847736</v>
      </c>
      <c r="AA3" s="151">
        <v>22.440000534057617</v>
      </c>
      <c r="AB3" s="152" t="s">
        <v>438</v>
      </c>
      <c r="AC3" s="2">
        <v>1</v>
      </c>
      <c r="AD3" s="151">
        <v>17.1200008392334</v>
      </c>
      <c r="AE3" s="258" t="s">
        <v>223</v>
      </c>
      <c r="AF3" s="1"/>
    </row>
    <row r="4" spans="1:32" ht="11.25" customHeight="1">
      <c r="A4" s="220">
        <v>2</v>
      </c>
      <c r="B4" s="212">
        <v>16.670000076293945</v>
      </c>
      <c r="C4" s="212">
        <v>17.989999771118164</v>
      </c>
      <c r="D4" s="212">
        <v>15.460000038146973</v>
      </c>
      <c r="E4" s="212">
        <v>15.149999618530273</v>
      </c>
      <c r="F4" s="212">
        <v>15.9399995803833</v>
      </c>
      <c r="G4" s="212">
        <v>17.139999389648438</v>
      </c>
      <c r="H4" s="212">
        <v>17.639999389648438</v>
      </c>
      <c r="I4" s="212">
        <v>19.34000015258789</v>
      </c>
      <c r="J4" s="212">
        <v>20.889999389648438</v>
      </c>
      <c r="K4" s="212">
        <v>22</v>
      </c>
      <c r="L4" s="212">
        <v>21.8700008392334</v>
      </c>
      <c r="M4" s="212">
        <v>22.43000030517578</v>
      </c>
      <c r="N4" s="212">
        <v>21.43000030517578</v>
      </c>
      <c r="O4" s="212">
        <v>21.260000228881836</v>
      </c>
      <c r="P4" s="212">
        <v>21.149999618530273</v>
      </c>
      <c r="Q4" s="212">
        <v>20.5</v>
      </c>
      <c r="R4" s="212">
        <v>20.100000381469727</v>
      </c>
      <c r="S4" s="213">
        <v>20.229999542236328</v>
      </c>
      <c r="T4" s="212">
        <v>20.030000686645508</v>
      </c>
      <c r="U4" s="212">
        <v>19.780000686645508</v>
      </c>
      <c r="V4" s="212">
        <v>19.649999618530273</v>
      </c>
      <c r="W4" s="212">
        <v>19.420000076293945</v>
      </c>
      <c r="X4" s="212">
        <v>19.020000457763672</v>
      </c>
      <c r="Y4" s="212">
        <v>18.799999237060547</v>
      </c>
      <c r="Z4" s="219">
        <f t="shared" si="0"/>
        <v>19.328749974568684</v>
      </c>
      <c r="AA4" s="151">
        <v>22.899999618530273</v>
      </c>
      <c r="AB4" s="152" t="s">
        <v>439</v>
      </c>
      <c r="AC4" s="2">
        <v>2</v>
      </c>
      <c r="AD4" s="151">
        <v>14.5</v>
      </c>
      <c r="AE4" s="258" t="s">
        <v>452</v>
      </c>
      <c r="AF4" s="1"/>
    </row>
    <row r="5" spans="1:32" ht="11.25" customHeight="1">
      <c r="A5" s="220">
        <v>3</v>
      </c>
      <c r="B5" s="212">
        <v>18.479999542236328</v>
      </c>
      <c r="C5" s="212">
        <v>17.3700008392334</v>
      </c>
      <c r="D5" s="212">
        <v>17.260000228881836</v>
      </c>
      <c r="E5" s="212">
        <v>16.959999084472656</v>
      </c>
      <c r="F5" s="212">
        <v>16.690000534057617</v>
      </c>
      <c r="G5" s="212">
        <v>16.84000015258789</v>
      </c>
      <c r="H5" s="212">
        <v>18.25</v>
      </c>
      <c r="I5" s="212">
        <v>19.600000381469727</v>
      </c>
      <c r="J5" s="212">
        <v>20.75</v>
      </c>
      <c r="K5" s="212">
        <v>20.200000762939453</v>
      </c>
      <c r="L5" s="212">
        <v>21.780000686645508</v>
      </c>
      <c r="M5" s="212">
        <v>21.510000228881836</v>
      </c>
      <c r="N5" s="212">
        <v>21.25</v>
      </c>
      <c r="O5" s="212">
        <v>21.110000610351562</v>
      </c>
      <c r="P5" s="212">
        <v>20.290000915527344</v>
      </c>
      <c r="Q5" s="212">
        <v>20.020000457763672</v>
      </c>
      <c r="R5" s="212">
        <v>19.809999465942383</v>
      </c>
      <c r="S5" s="212">
        <v>18.920000076293945</v>
      </c>
      <c r="T5" s="212">
        <v>18.770000457763672</v>
      </c>
      <c r="U5" s="212">
        <v>18.579999923706055</v>
      </c>
      <c r="V5" s="212">
        <v>18.3799991607666</v>
      </c>
      <c r="W5" s="212">
        <v>18.59000015258789</v>
      </c>
      <c r="X5" s="212">
        <v>18.600000381469727</v>
      </c>
      <c r="Y5" s="212">
        <v>18.34000015258789</v>
      </c>
      <c r="Z5" s="219">
        <f t="shared" si="0"/>
        <v>19.097916841506958</v>
      </c>
      <c r="AA5" s="151">
        <v>22.079999923706055</v>
      </c>
      <c r="AB5" s="152" t="s">
        <v>384</v>
      </c>
      <c r="AC5" s="2">
        <v>3</v>
      </c>
      <c r="AD5" s="151">
        <v>16.559999465942383</v>
      </c>
      <c r="AE5" s="258" t="s">
        <v>453</v>
      </c>
      <c r="AF5" s="1"/>
    </row>
    <row r="6" spans="1:32" ht="11.25" customHeight="1">
      <c r="A6" s="220">
        <v>4</v>
      </c>
      <c r="B6" s="212">
        <v>18.059999465942383</v>
      </c>
      <c r="C6" s="212">
        <v>17.989999771118164</v>
      </c>
      <c r="D6" s="212">
        <v>17.860000610351562</v>
      </c>
      <c r="E6" s="212">
        <v>17.8700008392334</v>
      </c>
      <c r="F6" s="212">
        <v>17.530000686645508</v>
      </c>
      <c r="G6" s="212">
        <v>17.34000015258789</v>
      </c>
      <c r="H6" s="212">
        <v>17.649999618530273</v>
      </c>
      <c r="I6" s="212">
        <v>18.270000457763672</v>
      </c>
      <c r="J6" s="212">
        <v>19.34000015258789</v>
      </c>
      <c r="K6" s="212">
        <v>20.739999771118164</v>
      </c>
      <c r="L6" s="212">
        <v>21.440000534057617</v>
      </c>
      <c r="M6" s="212">
        <v>20.959999084472656</v>
      </c>
      <c r="N6" s="212">
        <v>21.1200008392334</v>
      </c>
      <c r="O6" s="212">
        <v>21.829999923706055</v>
      </c>
      <c r="P6" s="212">
        <v>22.209999084472656</v>
      </c>
      <c r="Q6" s="212">
        <v>22.809999465942383</v>
      </c>
      <c r="R6" s="212">
        <v>22.290000915527344</v>
      </c>
      <c r="S6" s="212">
        <v>21.93000030517578</v>
      </c>
      <c r="T6" s="212">
        <v>22.09000015258789</v>
      </c>
      <c r="U6" s="212">
        <v>21.329999923706055</v>
      </c>
      <c r="V6" s="212">
        <v>20.700000762939453</v>
      </c>
      <c r="W6" s="212">
        <v>20.520000457763672</v>
      </c>
      <c r="X6" s="212">
        <v>19.510000228881836</v>
      </c>
      <c r="Y6" s="212">
        <v>19.219999313354492</v>
      </c>
      <c r="Z6" s="219">
        <f t="shared" si="0"/>
        <v>20.025416771570843</v>
      </c>
      <c r="AA6" s="151">
        <v>23.040000915527344</v>
      </c>
      <c r="AB6" s="152" t="s">
        <v>267</v>
      </c>
      <c r="AC6" s="2">
        <v>4</v>
      </c>
      <c r="AD6" s="151">
        <v>17.329999923706055</v>
      </c>
      <c r="AE6" s="258" t="s">
        <v>293</v>
      </c>
      <c r="AF6" s="1"/>
    </row>
    <row r="7" spans="1:32" ht="11.25" customHeight="1">
      <c r="A7" s="220">
        <v>5</v>
      </c>
      <c r="B7" s="212">
        <v>19.209999084472656</v>
      </c>
      <c r="C7" s="212">
        <v>19.479999542236328</v>
      </c>
      <c r="D7" s="212">
        <v>19.530000686645508</v>
      </c>
      <c r="E7" s="212">
        <v>18.59000015258789</v>
      </c>
      <c r="F7" s="212">
        <v>19.059999465942383</v>
      </c>
      <c r="G7" s="212">
        <v>19.149999618530273</v>
      </c>
      <c r="H7" s="212">
        <v>19.399999618530273</v>
      </c>
      <c r="I7" s="212">
        <v>20.899999618530273</v>
      </c>
      <c r="J7" s="212">
        <v>22.459999084472656</v>
      </c>
      <c r="K7" s="212">
        <v>23.260000228881836</v>
      </c>
      <c r="L7" s="212">
        <v>23.31999969482422</v>
      </c>
      <c r="M7" s="212">
        <v>24.299999237060547</v>
      </c>
      <c r="N7" s="212">
        <v>23.170000076293945</v>
      </c>
      <c r="O7" s="212">
        <v>23.149999618530273</v>
      </c>
      <c r="P7" s="212">
        <v>22.6200008392334</v>
      </c>
      <c r="Q7" s="212">
        <v>21.93000030517578</v>
      </c>
      <c r="R7" s="212">
        <v>21.31999969482422</v>
      </c>
      <c r="S7" s="212">
        <v>20.579999923706055</v>
      </c>
      <c r="T7" s="212">
        <v>20.899999618530273</v>
      </c>
      <c r="U7" s="212">
        <v>19.459999084472656</v>
      </c>
      <c r="V7" s="212">
        <v>19.09000015258789</v>
      </c>
      <c r="W7" s="212">
        <v>18.100000381469727</v>
      </c>
      <c r="X7" s="212">
        <v>19.440000534057617</v>
      </c>
      <c r="Y7" s="212">
        <v>19.360000610351562</v>
      </c>
      <c r="Z7" s="219">
        <f t="shared" si="0"/>
        <v>20.740833202997845</v>
      </c>
      <c r="AA7" s="151">
        <v>24.969999313354492</v>
      </c>
      <c r="AB7" s="152" t="s">
        <v>439</v>
      </c>
      <c r="AC7" s="2">
        <v>5</v>
      </c>
      <c r="AD7" s="151">
        <v>18.06999969482422</v>
      </c>
      <c r="AE7" s="258" t="s">
        <v>454</v>
      </c>
      <c r="AF7" s="1"/>
    </row>
    <row r="8" spans="1:32" ht="11.25" customHeight="1">
      <c r="A8" s="220">
        <v>6</v>
      </c>
      <c r="B8" s="212">
        <v>18.950000762939453</v>
      </c>
      <c r="C8" s="212">
        <v>18.829999923706055</v>
      </c>
      <c r="D8" s="212">
        <v>18.90999984741211</v>
      </c>
      <c r="E8" s="212">
        <v>17.149999618530273</v>
      </c>
      <c r="F8" s="212">
        <v>16.549999237060547</v>
      </c>
      <c r="G8" s="212">
        <v>16.450000762939453</v>
      </c>
      <c r="H8" s="212">
        <v>17.459999084472656</v>
      </c>
      <c r="I8" s="212">
        <v>20.649999618530273</v>
      </c>
      <c r="J8" s="212">
        <v>22.219999313354492</v>
      </c>
      <c r="K8" s="212">
        <v>22.989999771118164</v>
      </c>
      <c r="L8" s="212">
        <v>22.700000762939453</v>
      </c>
      <c r="M8" s="212">
        <v>22.260000228881836</v>
      </c>
      <c r="N8" s="212">
        <v>22.229999542236328</v>
      </c>
      <c r="O8" s="212">
        <v>22.18000030517578</v>
      </c>
      <c r="P8" s="212">
        <v>21.639999389648438</v>
      </c>
      <c r="Q8" s="212">
        <v>21.040000915527344</v>
      </c>
      <c r="R8" s="212">
        <v>20.709999084472656</v>
      </c>
      <c r="S8" s="212">
        <v>20.510000228881836</v>
      </c>
      <c r="T8" s="212">
        <v>20.149999618530273</v>
      </c>
      <c r="U8" s="212">
        <v>20.010000228881836</v>
      </c>
      <c r="V8" s="212">
        <v>19.6200008392334</v>
      </c>
      <c r="W8" s="212">
        <v>19.530000686645508</v>
      </c>
      <c r="X8" s="212">
        <v>19.420000076293945</v>
      </c>
      <c r="Y8" s="212">
        <v>19.239999771118164</v>
      </c>
      <c r="Z8" s="219">
        <f t="shared" si="0"/>
        <v>20.058333317438763</v>
      </c>
      <c r="AA8" s="151">
        <v>23.260000228881836</v>
      </c>
      <c r="AB8" s="152" t="s">
        <v>114</v>
      </c>
      <c r="AC8" s="2">
        <v>6</v>
      </c>
      <c r="AD8" s="151">
        <v>16.190000534057617</v>
      </c>
      <c r="AE8" s="258" t="s">
        <v>455</v>
      </c>
      <c r="AF8" s="1"/>
    </row>
    <row r="9" spans="1:32" ht="11.25" customHeight="1">
      <c r="A9" s="220">
        <v>7</v>
      </c>
      <c r="B9" s="212">
        <v>19.209999084472656</v>
      </c>
      <c r="C9" s="212">
        <v>18.920000076293945</v>
      </c>
      <c r="D9" s="212">
        <v>18.809999465942383</v>
      </c>
      <c r="E9" s="212">
        <v>18.829999923706055</v>
      </c>
      <c r="F9" s="212">
        <v>18.709999084472656</v>
      </c>
      <c r="G9" s="212">
        <v>18.690000534057617</v>
      </c>
      <c r="H9" s="212">
        <v>19.739999771118164</v>
      </c>
      <c r="I9" s="212">
        <v>20.84000015258789</v>
      </c>
      <c r="J9" s="212">
        <v>21.829999923706055</v>
      </c>
      <c r="K9" s="212">
        <v>22.299999237060547</v>
      </c>
      <c r="L9" s="212">
        <v>22.43000030517578</v>
      </c>
      <c r="M9" s="212">
        <v>21.8799991607666</v>
      </c>
      <c r="N9" s="212">
        <v>22.110000610351562</v>
      </c>
      <c r="O9" s="212">
        <v>22.09000015258789</v>
      </c>
      <c r="P9" s="212">
        <v>21.649999618530273</v>
      </c>
      <c r="Q9" s="212">
        <v>21.059999465942383</v>
      </c>
      <c r="R9" s="212">
        <v>20.360000610351562</v>
      </c>
      <c r="S9" s="212">
        <v>20.1200008392334</v>
      </c>
      <c r="T9" s="212">
        <v>19.959999084472656</v>
      </c>
      <c r="U9" s="212">
        <v>19.799999237060547</v>
      </c>
      <c r="V9" s="212">
        <v>19.280000686645508</v>
      </c>
      <c r="W9" s="212">
        <v>19.06999969482422</v>
      </c>
      <c r="X9" s="212">
        <v>18.639999389648438</v>
      </c>
      <c r="Y9" s="212">
        <v>18.610000610351562</v>
      </c>
      <c r="Z9" s="219">
        <f t="shared" si="0"/>
        <v>20.205833196640015</v>
      </c>
      <c r="AA9" s="151">
        <v>23.219999313354492</v>
      </c>
      <c r="AB9" s="152" t="s">
        <v>438</v>
      </c>
      <c r="AC9" s="2">
        <v>7</v>
      </c>
      <c r="AD9" s="151">
        <v>17.93000030517578</v>
      </c>
      <c r="AE9" s="258" t="s">
        <v>456</v>
      </c>
      <c r="AF9" s="1"/>
    </row>
    <row r="10" spans="1:32" ht="11.25" customHeight="1">
      <c r="A10" s="220">
        <v>8</v>
      </c>
      <c r="B10" s="212">
        <v>18.510000228881836</v>
      </c>
      <c r="C10" s="212">
        <v>18.270000457763672</v>
      </c>
      <c r="D10" s="212">
        <v>17.40999984741211</v>
      </c>
      <c r="E10" s="212">
        <v>17.68000030517578</v>
      </c>
      <c r="F10" s="212">
        <v>16.25</v>
      </c>
      <c r="G10" s="212">
        <v>17.6200008392334</v>
      </c>
      <c r="H10" s="212">
        <v>19.450000762939453</v>
      </c>
      <c r="I10" s="212">
        <v>20.15999984741211</v>
      </c>
      <c r="J10" s="212">
        <v>21.399999618530273</v>
      </c>
      <c r="K10" s="212">
        <v>21.399999618530273</v>
      </c>
      <c r="L10" s="212">
        <v>22.1200008392334</v>
      </c>
      <c r="M10" s="212">
        <v>21.8700008392334</v>
      </c>
      <c r="N10" s="212">
        <v>21.020000457763672</v>
      </c>
      <c r="O10" s="212">
        <v>20.940000534057617</v>
      </c>
      <c r="P10" s="212">
        <v>20.719999313354492</v>
      </c>
      <c r="Q10" s="212">
        <v>20.1200008392334</v>
      </c>
      <c r="R10" s="212">
        <v>19.540000915527344</v>
      </c>
      <c r="S10" s="212">
        <v>19.110000610351562</v>
      </c>
      <c r="T10" s="212">
        <v>19.049999237060547</v>
      </c>
      <c r="U10" s="212">
        <v>18.8700008392334</v>
      </c>
      <c r="V10" s="212">
        <v>18.799999237060547</v>
      </c>
      <c r="W10" s="212">
        <v>18.770000457763672</v>
      </c>
      <c r="X10" s="212">
        <v>17.75</v>
      </c>
      <c r="Y10" s="212">
        <v>17.309999465942383</v>
      </c>
      <c r="Z10" s="219">
        <f t="shared" si="0"/>
        <v>19.33916687965393</v>
      </c>
      <c r="AA10" s="151">
        <v>22.68000030517578</v>
      </c>
      <c r="AB10" s="152" t="s">
        <v>317</v>
      </c>
      <c r="AC10" s="2">
        <v>8</v>
      </c>
      <c r="AD10" s="151">
        <v>15.770000457763672</v>
      </c>
      <c r="AE10" s="258" t="s">
        <v>457</v>
      </c>
      <c r="AF10" s="1"/>
    </row>
    <row r="11" spans="1:32" ht="11.25" customHeight="1">
      <c r="A11" s="220">
        <v>9</v>
      </c>
      <c r="B11" s="212">
        <v>17.459999084472656</v>
      </c>
      <c r="C11" s="212">
        <v>17.31999969482422</v>
      </c>
      <c r="D11" s="212">
        <v>17.399999618530273</v>
      </c>
      <c r="E11" s="212">
        <v>17.389999389648438</v>
      </c>
      <c r="F11" s="212">
        <v>17.59000015258789</v>
      </c>
      <c r="G11" s="212">
        <v>17.690000534057617</v>
      </c>
      <c r="H11" s="212">
        <v>18.360000610351562</v>
      </c>
      <c r="I11" s="212">
        <v>18.709999084472656</v>
      </c>
      <c r="J11" s="212">
        <v>18.729999542236328</v>
      </c>
      <c r="K11" s="212">
        <v>18.8799991607666</v>
      </c>
      <c r="L11" s="212">
        <v>19.530000686645508</v>
      </c>
      <c r="M11" s="212">
        <v>19.729999542236328</v>
      </c>
      <c r="N11" s="212">
        <v>19.6200008392334</v>
      </c>
      <c r="O11" s="212">
        <v>18.860000610351562</v>
      </c>
      <c r="P11" s="212">
        <v>17.780000686645508</v>
      </c>
      <c r="Q11" s="212">
        <v>17.09000015258789</v>
      </c>
      <c r="R11" s="212">
        <v>16.790000915527344</v>
      </c>
      <c r="S11" s="212">
        <v>17.110000610351562</v>
      </c>
      <c r="T11" s="212">
        <v>17.540000915527344</v>
      </c>
      <c r="U11" s="212">
        <v>18.780000686645508</v>
      </c>
      <c r="V11" s="212">
        <v>20.3799991607666</v>
      </c>
      <c r="W11" s="212">
        <v>20.93000030517578</v>
      </c>
      <c r="X11" s="212">
        <v>20.31999969482422</v>
      </c>
      <c r="Y11" s="212">
        <v>19.950000762939453</v>
      </c>
      <c r="Z11" s="219">
        <f t="shared" si="0"/>
        <v>18.49750010172526</v>
      </c>
      <c r="AA11" s="151">
        <v>21.520000457763672</v>
      </c>
      <c r="AB11" s="152" t="s">
        <v>440</v>
      </c>
      <c r="AC11" s="2">
        <v>9</v>
      </c>
      <c r="AD11" s="151">
        <v>16.68000030517578</v>
      </c>
      <c r="AE11" s="258" t="s">
        <v>458</v>
      </c>
      <c r="AF11" s="1"/>
    </row>
    <row r="12" spans="1:32" ht="11.25" customHeight="1">
      <c r="A12" s="228">
        <v>10</v>
      </c>
      <c r="B12" s="214">
        <v>19.770000457763672</v>
      </c>
      <c r="C12" s="214">
        <v>19.489999771118164</v>
      </c>
      <c r="D12" s="214">
        <v>19.600000381469727</v>
      </c>
      <c r="E12" s="214">
        <v>19.719999313354492</v>
      </c>
      <c r="F12" s="214">
        <v>19.670000076293945</v>
      </c>
      <c r="G12" s="214">
        <v>19.450000762939453</v>
      </c>
      <c r="H12" s="214">
        <v>19.90999984741211</v>
      </c>
      <c r="I12" s="214">
        <v>19.709999084472656</v>
      </c>
      <c r="J12" s="214">
        <v>20.360000610351562</v>
      </c>
      <c r="K12" s="214">
        <v>21.260000228881836</v>
      </c>
      <c r="L12" s="214">
        <v>21.5</v>
      </c>
      <c r="M12" s="214">
        <v>22.56999969482422</v>
      </c>
      <c r="N12" s="214">
        <v>23.709999084472656</v>
      </c>
      <c r="O12" s="214">
        <v>23.899999618530273</v>
      </c>
      <c r="P12" s="214">
        <v>22.639999389648438</v>
      </c>
      <c r="Q12" s="214">
        <v>22.43000030517578</v>
      </c>
      <c r="R12" s="214">
        <v>21.760000228881836</v>
      </c>
      <c r="S12" s="214">
        <v>21.469999313354492</v>
      </c>
      <c r="T12" s="214">
        <v>21.18000030517578</v>
      </c>
      <c r="U12" s="214">
        <v>20.440000534057617</v>
      </c>
      <c r="V12" s="214">
        <v>19.829999923706055</v>
      </c>
      <c r="W12" s="214">
        <v>18.989999771118164</v>
      </c>
      <c r="X12" s="214">
        <v>18.18000030517578</v>
      </c>
      <c r="Y12" s="214">
        <v>17.59000015258789</v>
      </c>
      <c r="Z12" s="229">
        <f t="shared" si="0"/>
        <v>20.63041663169861</v>
      </c>
      <c r="AA12" s="157">
        <v>24.600000381469727</v>
      </c>
      <c r="AB12" s="215" t="s">
        <v>441</v>
      </c>
      <c r="AC12" s="216">
        <v>10</v>
      </c>
      <c r="AD12" s="157">
        <v>17.56999969482422</v>
      </c>
      <c r="AE12" s="259" t="s">
        <v>184</v>
      </c>
      <c r="AF12" s="1"/>
    </row>
    <row r="13" spans="1:32" ht="11.25" customHeight="1">
      <c r="A13" s="220">
        <v>11</v>
      </c>
      <c r="B13" s="212">
        <v>17.309999465942383</v>
      </c>
      <c r="C13" s="212">
        <v>17.780000686645508</v>
      </c>
      <c r="D13" s="212">
        <v>16.329999923706055</v>
      </c>
      <c r="E13" s="212">
        <v>15.850000381469727</v>
      </c>
      <c r="F13" s="212">
        <v>17.360000610351562</v>
      </c>
      <c r="G13" s="212">
        <v>16.34000015258789</v>
      </c>
      <c r="H13" s="212">
        <v>17.40999984741211</v>
      </c>
      <c r="I13" s="212">
        <v>20.530000686645508</v>
      </c>
      <c r="J13" s="212">
        <v>22.09000015258789</v>
      </c>
      <c r="K13" s="212">
        <v>25.360000610351562</v>
      </c>
      <c r="L13" s="212">
        <v>25.450000762939453</v>
      </c>
      <c r="M13" s="212">
        <v>24.940000534057617</v>
      </c>
      <c r="N13" s="212">
        <v>24.700000762939453</v>
      </c>
      <c r="O13" s="212">
        <v>24.549999237060547</v>
      </c>
      <c r="P13" s="212">
        <v>24.420000076293945</v>
      </c>
      <c r="Q13" s="212">
        <v>24.479999542236328</v>
      </c>
      <c r="R13" s="212">
        <v>23.90999984741211</v>
      </c>
      <c r="S13" s="212">
        <v>22.110000610351562</v>
      </c>
      <c r="T13" s="212">
        <v>21.56999969482422</v>
      </c>
      <c r="U13" s="212">
        <v>22.1299991607666</v>
      </c>
      <c r="V13" s="212">
        <v>21.479999542236328</v>
      </c>
      <c r="W13" s="212">
        <v>21.25</v>
      </c>
      <c r="X13" s="212">
        <v>20.610000610351562</v>
      </c>
      <c r="Y13" s="212">
        <v>20.43000030517578</v>
      </c>
      <c r="Z13" s="219">
        <f t="shared" si="0"/>
        <v>21.182916800181072</v>
      </c>
      <c r="AA13" s="151">
        <v>26.600000381469727</v>
      </c>
      <c r="AB13" s="152" t="s">
        <v>171</v>
      </c>
      <c r="AC13" s="2">
        <v>11</v>
      </c>
      <c r="AD13" s="151">
        <v>15.710000038146973</v>
      </c>
      <c r="AE13" s="258" t="s">
        <v>286</v>
      </c>
      <c r="AF13" s="1"/>
    </row>
    <row r="14" spans="1:32" ht="11.25" customHeight="1">
      <c r="A14" s="220">
        <v>12</v>
      </c>
      <c r="B14" s="212">
        <v>19.510000228881836</v>
      </c>
      <c r="C14" s="212">
        <v>18.389999389648438</v>
      </c>
      <c r="D14" s="212">
        <v>19.6200008392334</v>
      </c>
      <c r="E14" s="212">
        <v>19</v>
      </c>
      <c r="F14" s="212">
        <v>19.829999923706055</v>
      </c>
      <c r="G14" s="212">
        <v>20.040000915527344</v>
      </c>
      <c r="H14" s="212">
        <v>20.639999389648438</v>
      </c>
      <c r="I14" s="212">
        <v>21.549999237060547</v>
      </c>
      <c r="J14" s="212">
        <v>21.670000076293945</v>
      </c>
      <c r="K14" s="212">
        <v>21.540000915527344</v>
      </c>
      <c r="L14" s="212">
        <v>21.360000610351562</v>
      </c>
      <c r="M14" s="212">
        <v>21.469999313354492</v>
      </c>
      <c r="N14" s="212">
        <v>21.959999084472656</v>
      </c>
      <c r="O14" s="212">
        <v>22.530000686645508</v>
      </c>
      <c r="P14" s="212">
        <v>23.010000228881836</v>
      </c>
      <c r="Q14" s="212">
        <v>22.209999084472656</v>
      </c>
      <c r="R14" s="212">
        <v>22.5</v>
      </c>
      <c r="S14" s="212">
        <v>22.18000030517578</v>
      </c>
      <c r="T14" s="212">
        <v>21.59000015258789</v>
      </c>
      <c r="U14" s="212">
        <v>21.3700008392334</v>
      </c>
      <c r="V14" s="212">
        <v>20.780000686645508</v>
      </c>
      <c r="W14" s="212">
        <v>20.549999237060547</v>
      </c>
      <c r="X14" s="212">
        <v>19.920000076293945</v>
      </c>
      <c r="Y14" s="212">
        <v>20.350000381469727</v>
      </c>
      <c r="Z14" s="219">
        <f t="shared" si="0"/>
        <v>20.982083400090534</v>
      </c>
      <c r="AA14" s="151">
        <v>23.469999313354492</v>
      </c>
      <c r="AB14" s="152" t="s">
        <v>442</v>
      </c>
      <c r="AC14" s="2">
        <v>12</v>
      </c>
      <c r="AD14" s="151">
        <v>18.329999923706055</v>
      </c>
      <c r="AE14" s="258" t="s">
        <v>459</v>
      </c>
      <c r="AF14" s="1"/>
    </row>
    <row r="15" spans="1:32" ht="11.25" customHeight="1">
      <c r="A15" s="220">
        <v>13</v>
      </c>
      <c r="B15" s="212">
        <v>19.809999465942383</v>
      </c>
      <c r="C15" s="212">
        <v>19.8799991607666</v>
      </c>
      <c r="D15" s="212">
        <v>19.479999542236328</v>
      </c>
      <c r="E15" s="212">
        <v>19.270000457763672</v>
      </c>
      <c r="F15" s="212">
        <v>20.049999237060547</v>
      </c>
      <c r="G15" s="212">
        <v>19.450000762939453</v>
      </c>
      <c r="H15" s="212">
        <v>19.459999084472656</v>
      </c>
      <c r="I15" s="212">
        <v>20</v>
      </c>
      <c r="J15" s="212">
        <v>22.899999618530273</v>
      </c>
      <c r="K15" s="212">
        <v>22.709999084472656</v>
      </c>
      <c r="L15" s="212">
        <v>22.200000762939453</v>
      </c>
      <c r="M15" s="212">
        <v>22.110000610351562</v>
      </c>
      <c r="N15" s="212">
        <v>22.739999771118164</v>
      </c>
      <c r="O15" s="212">
        <v>22.700000762939453</v>
      </c>
      <c r="P15" s="212">
        <v>22.610000610351562</v>
      </c>
      <c r="Q15" s="212">
        <v>22.09000015258789</v>
      </c>
      <c r="R15" s="212">
        <v>21.110000610351562</v>
      </c>
      <c r="S15" s="212">
        <v>20.489999771118164</v>
      </c>
      <c r="T15" s="212">
        <v>20.200000762939453</v>
      </c>
      <c r="U15" s="212">
        <v>20.200000762939453</v>
      </c>
      <c r="V15" s="212">
        <v>20</v>
      </c>
      <c r="W15" s="212">
        <v>19.950000762939453</v>
      </c>
      <c r="X15" s="212">
        <v>18.520000457763672</v>
      </c>
      <c r="Y15" s="212">
        <v>18.18000030517578</v>
      </c>
      <c r="Z15" s="219">
        <f t="shared" si="0"/>
        <v>20.671250104904175</v>
      </c>
      <c r="AA15" s="151">
        <v>23.219999313354492</v>
      </c>
      <c r="AB15" s="152" t="s">
        <v>318</v>
      </c>
      <c r="AC15" s="2">
        <v>13</v>
      </c>
      <c r="AD15" s="151">
        <v>18.1299991607666</v>
      </c>
      <c r="AE15" s="258" t="s">
        <v>184</v>
      </c>
      <c r="AF15" s="1"/>
    </row>
    <row r="16" spans="1:32" ht="11.25" customHeight="1">
      <c r="A16" s="220">
        <v>14</v>
      </c>
      <c r="B16" s="212">
        <v>18.209999084472656</v>
      </c>
      <c r="C16" s="212">
        <v>18.110000610351562</v>
      </c>
      <c r="D16" s="212">
        <v>17.959999084472656</v>
      </c>
      <c r="E16" s="212">
        <v>17.799999237060547</v>
      </c>
      <c r="F16" s="212">
        <v>18.399999618530273</v>
      </c>
      <c r="G16" s="212">
        <v>17.770000457763672</v>
      </c>
      <c r="H16" s="212">
        <v>18.6200008392334</v>
      </c>
      <c r="I16" s="212">
        <v>18.90999984741211</v>
      </c>
      <c r="J16" s="212">
        <v>19.270000457763672</v>
      </c>
      <c r="K16" s="212">
        <v>20.079999923706055</v>
      </c>
      <c r="L16" s="212">
        <v>20.510000228881836</v>
      </c>
      <c r="M16" s="212">
        <v>20.700000762939453</v>
      </c>
      <c r="N16" s="212">
        <v>21.729999542236328</v>
      </c>
      <c r="O16" s="212">
        <v>20.969999313354492</v>
      </c>
      <c r="P16" s="212">
        <v>21.100000381469727</v>
      </c>
      <c r="Q16" s="212">
        <v>20.610000610351562</v>
      </c>
      <c r="R16" s="212">
        <v>20.100000381469727</v>
      </c>
      <c r="S16" s="212">
        <v>19.950000762939453</v>
      </c>
      <c r="T16" s="212">
        <v>19.850000381469727</v>
      </c>
      <c r="U16" s="212">
        <v>19.729999542236328</v>
      </c>
      <c r="V16" s="212">
        <v>19.719999313354492</v>
      </c>
      <c r="W16" s="212">
        <v>19.6200008392334</v>
      </c>
      <c r="X16" s="212">
        <v>19.5</v>
      </c>
      <c r="Y16" s="212">
        <v>19.530000686645508</v>
      </c>
      <c r="Z16" s="219">
        <f t="shared" si="0"/>
        <v>19.53125007947286</v>
      </c>
      <c r="AA16" s="151">
        <v>21.809999465942383</v>
      </c>
      <c r="AB16" s="152" t="s">
        <v>63</v>
      </c>
      <c r="AC16" s="2">
        <v>14</v>
      </c>
      <c r="AD16" s="151">
        <v>17.459999084472656</v>
      </c>
      <c r="AE16" s="258" t="s">
        <v>139</v>
      </c>
      <c r="AF16" s="1"/>
    </row>
    <row r="17" spans="1:32" ht="11.25" customHeight="1">
      <c r="A17" s="220">
        <v>15</v>
      </c>
      <c r="B17" s="212">
        <v>19.459999084472656</v>
      </c>
      <c r="C17" s="212">
        <v>19.079999923706055</v>
      </c>
      <c r="D17" s="212">
        <v>18.860000610351562</v>
      </c>
      <c r="E17" s="212">
        <v>18.809999465942383</v>
      </c>
      <c r="F17" s="212">
        <v>18.549999237060547</v>
      </c>
      <c r="G17" s="212">
        <v>18.290000915527344</v>
      </c>
      <c r="H17" s="212">
        <v>18.450000762939453</v>
      </c>
      <c r="I17" s="212">
        <v>19.790000915527344</v>
      </c>
      <c r="J17" s="212">
        <v>19.8799991607666</v>
      </c>
      <c r="K17" s="212">
        <v>20.540000915527344</v>
      </c>
      <c r="L17" s="212">
        <v>21.1200008392334</v>
      </c>
      <c r="M17" s="212">
        <v>20.790000915527344</v>
      </c>
      <c r="N17" s="212">
        <v>21</v>
      </c>
      <c r="O17" s="212">
        <v>21.280000686645508</v>
      </c>
      <c r="P17" s="212">
        <v>21.43000030517578</v>
      </c>
      <c r="Q17" s="212">
        <v>21.389999389648438</v>
      </c>
      <c r="R17" s="212">
        <v>20.809999465942383</v>
      </c>
      <c r="S17" s="212">
        <v>20.489999771118164</v>
      </c>
      <c r="T17" s="212">
        <v>19.899999618530273</v>
      </c>
      <c r="U17" s="212">
        <v>19.719999313354492</v>
      </c>
      <c r="V17" s="212">
        <v>19.559999465942383</v>
      </c>
      <c r="W17" s="212">
        <v>18.889999389648438</v>
      </c>
      <c r="X17" s="212">
        <v>18.40999984741211</v>
      </c>
      <c r="Y17" s="212">
        <v>17.940000534057617</v>
      </c>
      <c r="Z17" s="219">
        <f t="shared" si="0"/>
        <v>19.768333355585735</v>
      </c>
      <c r="AA17" s="151">
        <v>22.18000030517578</v>
      </c>
      <c r="AB17" s="152" t="s">
        <v>260</v>
      </c>
      <c r="AC17" s="2">
        <v>15</v>
      </c>
      <c r="AD17" s="151">
        <v>17.920000076293945</v>
      </c>
      <c r="AE17" s="258" t="s">
        <v>184</v>
      </c>
      <c r="AF17" s="1"/>
    </row>
    <row r="18" spans="1:32" ht="11.25" customHeight="1">
      <c r="A18" s="220">
        <v>16</v>
      </c>
      <c r="B18" s="212">
        <v>17.920000076293945</v>
      </c>
      <c r="C18" s="212">
        <v>17.709999084472656</v>
      </c>
      <c r="D18" s="212">
        <v>17.43000030517578</v>
      </c>
      <c r="E18" s="212">
        <v>17.770000457763672</v>
      </c>
      <c r="F18" s="212">
        <v>17.739999771118164</v>
      </c>
      <c r="G18" s="212">
        <v>17.5</v>
      </c>
      <c r="H18" s="212">
        <v>17.25</v>
      </c>
      <c r="I18" s="212">
        <v>18.209999084472656</v>
      </c>
      <c r="J18" s="212">
        <v>20.209999084472656</v>
      </c>
      <c r="K18" s="212">
        <v>21.530000686645508</v>
      </c>
      <c r="L18" s="212">
        <v>21.979999542236328</v>
      </c>
      <c r="M18" s="212">
        <v>22.739999771118164</v>
      </c>
      <c r="N18" s="212">
        <v>22.100000381469727</v>
      </c>
      <c r="O18" s="212">
        <v>21.399999618530273</v>
      </c>
      <c r="P18" s="212">
        <v>21.809999465942383</v>
      </c>
      <c r="Q18" s="212">
        <v>21.31999969482422</v>
      </c>
      <c r="R18" s="212">
        <v>20.639999389648438</v>
      </c>
      <c r="S18" s="212">
        <v>19.8799991607666</v>
      </c>
      <c r="T18" s="212">
        <v>19.170000076293945</v>
      </c>
      <c r="U18" s="212">
        <v>19.31999969482422</v>
      </c>
      <c r="V18" s="212">
        <v>19.100000381469727</v>
      </c>
      <c r="W18" s="212">
        <v>17.65999984741211</v>
      </c>
      <c r="X18" s="212">
        <v>18.770000457763672</v>
      </c>
      <c r="Y18" s="212">
        <v>17.59000015258789</v>
      </c>
      <c r="Z18" s="219">
        <f t="shared" si="0"/>
        <v>19.447916507720947</v>
      </c>
      <c r="AA18" s="151">
        <v>22.829999923706055</v>
      </c>
      <c r="AB18" s="152" t="s">
        <v>352</v>
      </c>
      <c r="AC18" s="2">
        <v>16</v>
      </c>
      <c r="AD18" s="151">
        <v>16.780000686645508</v>
      </c>
      <c r="AE18" s="258" t="s">
        <v>197</v>
      </c>
      <c r="AF18" s="1"/>
    </row>
    <row r="19" spans="1:32" ht="11.25" customHeight="1">
      <c r="A19" s="220">
        <v>17</v>
      </c>
      <c r="B19" s="212">
        <v>16.219999313354492</v>
      </c>
      <c r="C19" s="212">
        <v>18.25</v>
      </c>
      <c r="D19" s="212">
        <v>15.640000343322754</v>
      </c>
      <c r="E19" s="212">
        <v>17.059999465942383</v>
      </c>
      <c r="F19" s="212">
        <v>18.149999618530273</v>
      </c>
      <c r="G19" s="212">
        <v>18.360000610351562</v>
      </c>
      <c r="H19" s="212">
        <v>18.989999771118164</v>
      </c>
      <c r="I19" s="212">
        <v>19.959999084472656</v>
      </c>
      <c r="J19" s="212">
        <v>20.559999465942383</v>
      </c>
      <c r="K19" s="212">
        <v>21.729999542236328</v>
      </c>
      <c r="L19" s="212">
        <v>22.6299991607666</v>
      </c>
      <c r="M19" s="212">
        <v>22.860000610351562</v>
      </c>
      <c r="N19" s="212">
        <v>22.959999084472656</v>
      </c>
      <c r="O19" s="212">
        <v>22.350000381469727</v>
      </c>
      <c r="P19" s="212">
        <v>21.399999618530273</v>
      </c>
      <c r="Q19" s="212">
        <v>20.799999237060547</v>
      </c>
      <c r="R19" s="212">
        <v>20.280000686645508</v>
      </c>
      <c r="S19" s="212">
        <v>19.829999923706055</v>
      </c>
      <c r="T19" s="212">
        <v>19.280000686645508</v>
      </c>
      <c r="U19" s="212">
        <v>18.149999618530273</v>
      </c>
      <c r="V19" s="212">
        <v>17.739999771118164</v>
      </c>
      <c r="W19" s="212">
        <v>17.459999084472656</v>
      </c>
      <c r="X19" s="212">
        <v>17.229999542236328</v>
      </c>
      <c r="Y19" s="212">
        <v>15.829999923706055</v>
      </c>
      <c r="Z19" s="219">
        <f t="shared" si="0"/>
        <v>19.321666439374287</v>
      </c>
      <c r="AA19" s="151">
        <v>23.6200008392334</v>
      </c>
      <c r="AB19" s="152" t="s">
        <v>443</v>
      </c>
      <c r="AC19" s="2">
        <v>17</v>
      </c>
      <c r="AD19" s="151">
        <v>15.350000381469727</v>
      </c>
      <c r="AE19" s="258" t="s">
        <v>460</v>
      </c>
      <c r="AF19" s="1"/>
    </row>
    <row r="20" spans="1:32" ht="11.25" customHeight="1">
      <c r="A20" s="220">
        <v>18</v>
      </c>
      <c r="B20" s="212">
        <v>14.850000381469727</v>
      </c>
      <c r="C20" s="212">
        <v>14.6899995803833</v>
      </c>
      <c r="D20" s="212">
        <v>16.93000030517578</v>
      </c>
      <c r="E20" s="212">
        <v>16.479999542236328</v>
      </c>
      <c r="F20" s="212">
        <v>15.970000267028809</v>
      </c>
      <c r="G20" s="212">
        <v>16.100000381469727</v>
      </c>
      <c r="H20" s="212">
        <v>16.190000534057617</v>
      </c>
      <c r="I20" s="212">
        <v>17.190000534057617</v>
      </c>
      <c r="J20" s="212">
        <v>18.670000076293945</v>
      </c>
      <c r="K20" s="212">
        <v>19.739999771118164</v>
      </c>
      <c r="L20" s="212">
        <v>20.760000228881836</v>
      </c>
      <c r="M20" s="212">
        <v>20.56999969482422</v>
      </c>
      <c r="N20" s="212">
        <v>19.729999542236328</v>
      </c>
      <c r="O20" s="212">
        <v>20.049999237060547</v>
      </c>
      <c r="P20" s="212">
        <v>19.270000457763672</v>
      </c>
      <c r="Q20" s="212">
        <v>18.649999618530273</v>
      </c>
      <c r="R20" s="212">
        <v>18.139999389648438</v>
      </c>
      <c r="S20" s="212">
        <v>17.860000610351562</v>
      </c>
      <c r="T20" s="212">
        <v>17.81999969482422</v>
      </c>
      <c r="U20" s="212">
        <v>16.989999771118164</v>
      </c>
      <c r="V20" s="212">
        <v>16.309999465942383</v>
      </c>
      <c r="W20" s="212">
        <v>16.40999984741211</v>
      </c>
      <c r="X20" s="212">
        <v>16.450000762939453</v>
      </c>
      <c r="Y20" s="212">
        <v>16.290000915527344</v>
      </c>
      <c r="Z20" s="219">
        <f t="shared" si="0"/>
        <v>17.58791669209798</v>
      </c>
      <c r="AA20" s="151">
        <v>21.229999542236328</v>
      </c>
      <c r="AB20" s="152" t="s">
        <v>303</v>
      </c>
      <c r="AC20" s="2">
        <v>18</v>
      </c>
      <c r="AD20" s="151">
        <v>14.430000305175781</v>
      </c>
      <c r="AE20" s="258" t="s">
        <v>461</v>
      </c>
      <c r="AF20" s="1"/>
    </row>
    <row r="21" spans="1:32" ht="11.25" customHeight="1">
      <c r="A21" s="220">
        <v>19</v>
      </c>
      <c r="B21" s="212">
        <v>16.200000762939453</v>
      </c>
      <c r="C21" s="212">
        <v>16.059999465942383</v>
      </c>
      <c r="D21" s="212">
        <v>16.149999618530273</v>
      </c>
      <c r="E21" s="212">
        <v>16.100000381469727</v>
      </c>
      <c r="F21" s="212">
        <v>15.75</v>
      </c>
      <c r="G21" s="212">
        <v>15.520000457763672</v>
      </c>
      <c r="H21" s="212">
        <v>16.190000534057617</v>
      </c>
      <c r="I21" s="212">
        <v>16.829999923706055</v>
      </c>
      <c r="J21" s="212">
        <v>17.40999984741211</v>
      </c>
      <c r="K21" s="212">
        <v>17.6200008392334</v>
      </c>
      <c r="L21" s="212">
        <v>17.899999618530273</v>
      </c>
      <c r="M21" s="212">
        <v>17.84000015258789</v>
      </c>
      <c r="N21" s="212">
        <v>18.40999984741211</v>
      </c>
      <c r="O21" s="212">
        <v>18.100000381469727</v>
      </c>
      <c r="P21" s="212">
        <v>17.93000030517578</v>
      </c>
      <c r="Q21" s="212">
        <v>17.59000015258789</v>
      </c>
      <c r="R21" s="212">
        <v>17.149999618530273</v>
      </c>
      <c r="S21" s="212">
        <v>16.68000030517578</v>
      </c>
      <c r="T21" s="212">
        <v>16.639999389648438</v>
      </c>
      <c r="U21" s="212">
        <v>16.8799991607666</v>
      </c>
      <c r="V21" s="212">
        <v>16.899999618530273</v>
      </c>
      <c r="W21" s="212">
        <v>16.90999984741211</v>
      </c>
      <c r="X21" s="212">
        <v>17.049999237060547</v>
      </c>
      <c r="Y21" s="212">
        <v>17.049999237060547</v>
      </c>
      <c r="Z21" s="219">
        <f t="shared" si="0"/>
        <v>16.952499945958454</v>
      </c>
      <c r="AA21" s="151">
        <v>18.649999618530273</v>
      </c>
      <c r="AB21" s="152" t="s">
        <v>444</v>
      </c>
      <c r="AC21" s="2">
        <v>19</v>
      </c>
      <c r="AD21" s="151">
        <v>15.300000190734863</v>
      </c>
      <c r="AE21" s="258" t="s">
        <v>207</v>
      </c>
      <c r="AF21" s="1"/>
    </row>
    <row r="22" spans="1:32" ht="11.25" customHeight="1">
      <c r="A22" s="228">
        <v>20</v>
      </c>
      <c r="B22" s="214">
        <v>16.889999389648438</v>
      </c>
      <c r="C22" s="214">
        <v>15.6899995803833</v>
      </c>
      <c r="D22" s="214">
        <v>17.270000457763672</v>
      </c>
      <c r="E22" s="214">
        <v>16.68000030517578</v>
      </c>
      <c r="F22" s="214">
        <v>17.299999237060547</v>
      </c>
      <c r="G22" s="214">
        <v>15.15999984741211</v>
      </c>
      <c r="H22" s="214">
        <v>16.209999084472656</v>
      </c>
      <c r="I22" s="214">
        <v>15.609999656677246</v>
      </c>
      <c r="J22" s="214">
        <v>17.059999465942383</v>
      </c>
      <c r="K22" s="214">
        <v>17.1200008392334</v>
      </c>
      <c r="L22" s="214">
        <v>18.149999618530273</v>
      </c>
      <c r="M22" s="214">
        <v>18.559999465942383</v>
      </c>
      <c r="N22" s="214">
        <v>18.90999984741211</v>
      </c>
      <c r="O22" s="214">
        <v>19.950000762939453</v>
      </c>
      <c r="P22" s="214">
        <v>19.6200008392334</v>
      </c>
      <c r="Q22" s="214">
        <v>19.540000915527344</v>
      </c>
      <c r="R22" s="214">
        <v>19.020000457763672</v>
      </c>
      <c r="S22" s="214">
        <v>18.979999542236328</v>
      </c>
      <c r="T22" s="214">
        <v>17.440000534057617</v>
      </c>
      <c r="U22" s="214">
        <v>17.110000610351562</v>
      </c>
      <c r="V22" s="214">
        <v>16.850000381469727</v>
      </c>
      <c r="W22" s="214">
        <v>18.139999389648438</v>
      </c>
      <c r="X22" s="214">
        <v>17.049999237060547</v>
      </c>
      <c r="Y22" s="214">
        <v>16.559999465942383</v>
      </c>
      <c r="Z22" s="229">
        <f t="shared" si="0"/>
        <v>17.536249955495197</v>
      </c>
      <c r="AA22" s="157">
        <v>20.149999618530273</v>
      </c>
      <c r="AB22" s="215" t="s">
        <v>445</v>
      </c>
      <c r="AC22" s="216">
        <v>20</v>
      </c>
      <c r="AD22" s="157">
        <v>14.779999732971191</v>
      </c>
      <c r="AE22" s="259" t="s">
        <v>90</v>
      </c>
      <c r="AF22" s="1"/>
    </row>
    <row r="23" spans="1:32" ht="11.25" customHeight="1">
      <c r="A23" s="220">
        <v>21</v>
      </c>
      <c r="B23" s="212">
        <v>16.530000686645508</v>
      </c>
      <c r="C23" s="212">
        <v>16.530000686645508</v>
      </c>
      <c r="D23" s="212">
        <v>16.489999771118164</v>
      </c>
      <c r="E23" s="212">
        <v>16.469999313354492</v>
      </c>
      <c r="F23" s="212">
        <v>16.350000381469727</v>
      </c>
      <c r="G23" s="212">
        <v>16.40999984741211</v>
      </c>
      <c r="H23" s="212">
        <v>17.209999084472656</v>
      </c>
      <c r="I23" s="212">
        <v>18.450000762939453</v>
      </c>
      <c r="J23" s="212">
        <v>18.299999237060547</v>
      </c>
      <c r="K23" s="212">
        <v>18.1200008392334</v>
      </c>
      <c r="L23" s="212">
        <v>17.479999542236328</v>
      </c>
      <c r="M23" s="212">
        <v>17.239999771118164</v>
      </c>
      <c r="N23" s="212">
        <v>17.579999923706055</v>
      </c>
      <c r="O23" s="212">
        <v>17.719999313354492</v>
      </c>
      <c r="P23" s="212">
        <v>17.190000534057617</v>
      </c>
      <c r="Q23" s="212">
        <v>17</v>
      </c>
      <c r="R23" s="212">
        <v>16.989999771118164</v>
      </c>
      <c r="S23" s="212">
        <v>16.8700008392334</v>
      </c>
      <c r="T23" s="212">
        <v>16.969999313354492</v>
      </c>
      <c r="U23" s="212">
        <v>17.239999771118164</v>
      </c>
      <c r="V23" s="212">
        <v>16.81999969482422</v>
      </c>
      <c r="W23" s="212">
        <v>16.649999618530273</v>
      </c>
      <c r="X23" s="212">
        <v>16.610000610351562</v>
      </c>
      <c r="Y23" s="212">
        <v>16.719999313354492</v>
      </c>
      <c r="Z23" s="219">
        <f t="shared" si="0"/>
        <v>17.080833276112873</v>
      </c>
      <c r="AA23" s="151">
        <v>18.829999923706055</v>
      </c>
      <c r="AB23" s="152" t="s">
        <v>446</v>
      </c>
      <c r="AC23" s="2">
        <v>21</v>
      </c>
      <c r="AD23" s="151">
        <v>16</v>
      </c>
      <c r="AE23" s="258" t="s">
        <v>462</v>
      </c>
      <c r="AF23" s="1"/>
    </row>
    <row r="24" spans="1:32" ht="11.25" customHeight="1">
      <c r="A24" s="220">
        <v>22</v>
      </c>
      <c r="B24" s="212">
        <v>16.649999618530273</v>
      </c>
      <c r="C24" s="212">
        <v>16.459999084472656</v>
      </c>
      <c r="D24" s="212">
        <v>16.270000457763672</v>
      </c>
      <c r="E24" s="212">
        <v>16.139999389648438</v>
      </c>
      <c r="F24" s="212">
        <v>15.789999961853027</v>
      </c>
      <c r="G24" s="212">
        <v>15.640000343322754</v>
      </c>
      <c r="H24" s="212">
        <v>15.779999732971191</v>
      </c>
      <c r="I24" s="212">
        <v>16.389999389648438</v>
      </c>
      <c r="J24" s="212">
        <v>17.059999465942383</v>
      </c>
      <c r="K24" s="212">
        <v>18.1299991607666</v>
      </c>
      <c r="L24" s="212">
        <v>18.030000686645508</v>
      </c>
      <c r="M24" s="212">
        <v>18.290000915527344</v>
      </c>
      <c r="N24" s="212">
        <v>17.790000915527344</v>
      </c>
      <c r="O24" s="212">
        <v>17.5</v>
      </c>
      <c r="P24" s="212">
        <v>16.940000534057617</v>
      </c>
      <c r="Q24" s="212">
        <v>16.579999923706055</v>
      </c>
      <c r="R24" s="212">
        <v>15.970000267028809</v>
      </c>
      <c r="S24" s="212">
        <v>15.479999542236328</v>
      </c>
      <c r="T24" s="212">
        <v>15.149999618530273</v>
      </c>
      <c r="U24" s="212">
        <v>14.850000381469727</v>
      </c>
      <c r="V24" s="212">
        <v>14.760000228881836</v>
      </c>
      <c r="W24" s="212">
        <v>14.430000305175781</v>
      </c>
      <c r="X24" s="212">
        <v>13.100000381469727</v>
      </c>
      <c r="Y24" s="212">
        <v>12.270000457763672</v>
      </c>
      <c r="Z24" s="219">
        <f t="shared" si="0"/>
        <v>16.06041669845581</v>
      </c>
      <c r="AA24" s="151">
        <v>18.8799991607666</v>
      </c>
      <c r="AB24" s="152" t="s">
        <v>123</v>
      </c>
      <c r="AC24" s="2">
        <v>22</v>
      </c>
      <c r="AD24" s="151">
        <v>12.09000015258789</v>
      </c>
      <c r="AE24" s="258" t="s">
        <v>428</v>
      </c>
      <c r="AF24" s="1"/>
    </row>
    <row r="25" spans="1:32" ht="11.25" customHeight="1">
      <c r="A25" s="220">
        <v>23</v>
      </c>
      <c r="B25" s="212">
        <v>13.039999961853027</v>
      </c>
      <c r="C25" s="212">
        <v>13.479999542236328</v>
      </c>
      <c r="D25" s="212">
        <v>13.579999923706055</v>
      </c>
      <c r="E25" s="212">
        <v>13.539999961853027</v>
      </c>
      <c r="F25" s="212">
        <v>13.289999961853027</v>
      </c>
      <c r="G25" s="212">
        <v>11.600000381469727</v>
      </c>
      <c r="H25" s="212">
        <v>14.319999694824219</v>
      </c>
      <c r="I25" s="212">
        <v>13.470000267028809</v>
      </c>
      <c r="J25" s="212">
        <v>17.610000610351562</v>
      </c>
      <c r="K25" s="212">
        <v>18.31999969482422</v>
      </c>
      <c r="L25" s="212">
        <v>18.170000076293945</v>
      </c>
      <c r="M25" s="212">
        <v>18.540000915527344</v>
      </c>
      <c r="N25" s="212">
        <v>17.399999618530273</v>
      </c>
      <c r="O25" s="212">
        <v>17.559999465942383</v>
      </c>
      <c r="P25" s="212">
        <v>17.18000030517578</v>
      </c>
      <c r="Q25" s="212">
        <v>16.829999923706055</v>
      </c>
      <c r="R25" s="212">
        <v>16.09000015258789</v>
      </c>
      <c r="S25" s="212">
        <v>15.699999809265137</v>
      </c>
      <c r="T25" s="212">
        <v>14.770000457763672</v>
      </c>
      <c r="U25" s="212">
        <v>14.359999656677246</v>
      </c>
      <c r="V25" s="212">
        <v>14.130000114440918</v>
      </c>
      <c r="W25" s="212">
        <v>11.550000190734863</v>
      </c>
      <c r="X25" s="212">
        <v>11.539999961853027</v>
      </c>
      <c r="Y25" s="212">
        <v>10.069999694824219</v>
      </c>
      <c r="Z25" s="219">
        <f t="shared" si="0"/>
        <v>14.83916668097178</v>
      </c>
      <c r="AA25" s="151">
        <v>18.93000030517578</v>
      </c>
      <c r="AB25" s="152" t="s">
        <v>447</v>
      </c>
      <c r="AC25" s="2">
        <v>23</v>
      </c>
      <c r="AD25" s="151">
        <v>9.960000038146973</v>
      </c>
      <c r="AE25" s="258" t="s">
        <v>136</v>
      </c>
      <c r="AF25" s="1"/>
    </row>
    <row r="26" spans="1:32" ht="11.25" customHeight="1">
      <c r="A26" s="220">
        <v>24</v>
      </c>
      <c r="B26" s="212">
        <v>10.09000015258789</v>
      </c>
      <c r="C26" s="212">
        <v>10.479999542236328</v>
      </c>
      <c r="D26" s="212">
        <v>9.270000457763672</v>
      </c>
      <c r="E26" s="212">
        <v>9.4399995803833</v>
      </c>
      <c r="F26" s="212">
        <v>9.1899995803833</v>
      </c>
      <c r="G26" s="212">
        <v>9.369999885559082</v>
      </c>
      <c r="H26" s="212">
        <v>10.489999771118164</v>
      </c>
      <c r="I26" s="212">
        <v>13.640000343322754</v>
      </c>
      <c r="J26" s="212">
        <v>15.970000267028809</v>
      </c>
      <c r="K26" s="212">
        <v>17.190000534057617</v>
      </c>
      <c r="L26" s="212">
        <v>18.3700008392334</v>
      </c>
      <c r="M26" s="212">
        <v>18.889999389648438</v>
      </c>
      <c r="N26" s="212">
        <v>18.84000015258789</v>
      </c>
      <c r="O26" s="212">
        <v>18.56999969482422</v>
      </c>
      <c r="P26" s="212">
        <v>18.209999084472656</v>
      </c>
      <c r="Q26" s="212">
        <v>17.850000381469727</v>
      </c>
      <c r="R26" s="212">
        <v>17.389999389648438</v>
      </c>
      <c r="S26" s="212">
        <v>17.8799991607666</v>
      </c>
      <c r="T26" s="212">
        <v>16</v>
      </c>
      <c r="U26" s="212">
        <v>15.630000114440918</v>
      </c>
      <c r="V26" s="212">
        <v>15.40999984741211</v>
      </c>
      <c r="W26" s="212">
        <v>15.930000305175781</v>
      </c>
      <c r="X26" s="212">
        <v>15.90999984741211</v>
      </c>
      <c r="Y26" s="212">
        <v>16.110000610351562</v>
      </c>
      <c r="Z26" s="219">
        <f t="shared" si="0"/>
        <v>14.838333288828531</v>
      </c>
      <c r="AA26" s="151">
        <v>19.440000534057617</v>
      </c>
      <c r="AB26" s="152" t="s">
        <v>66</v>
      </c>
      <c r="AC26" s="2">
        <v>24</v>
      </c>
      <c r="AD26" s="151">
        <v>8.890000343322754</v>
      </c>
      <c r="AE26" s="258" t="s">
        <v>463</v>
      </c>
      <c r="AF26" s="1"/>
    </row>
    <row r="27" spans="1:32" ht="11.25" customHeight="1">
      <c r="A27" s="220">
        <v>25</v>
      </c>
      <c r="B27" s="212">
        <v>16.15999984741211</v>
      </c>
      <c r="C27" s="212">
        <v>16.469999313354492</v>
      </c>
      <c r="D27" s="212">
        <v>15.149999618530273</v>
      </c>
      <c r="E27" s="212">
        <v>15.140000343322754</v>
      </c>
      <c r="F27" s="212">
        <v>15.380000114440918</v>
      </c>
      <c r="G27" s="212">
        <v>15.229999542236328</v>
      </c>
      <c r="H27" s="212">
        <v>15.109999656677246</v>
      </c>
      <c r="I27" s="212">
        <v>15.390000343322754</v>
      </c>
      <c r="J27" s="212">
        <v>16.739999771118164</v>
      </c>
      <c r="K27" s="212">
        <v>16.84000015258789</v>
      </c>
      <c r="L27" s="212">
        <v>16.489999771118164</v>
      </c>
      <c r="M27" s="212">
        <v>17.010000228881836</v>
      </c>
      <c r="N27" s="212">
        <v>18.170000076293945</v>
      </c>
      <c r="O27" s="212">
        <v>18.190000534057617</v>
      </c>
      <c r="P27" s="212">
        <v>18.260000228881836</v>
      </c>
      <c r="Q27" s="212">
        <v>18.510000228881836</v>
      </c>
      <c r="R27" s="212">
        <v>18.420000076293945</v>
      </c>
      <c r="S27" s="212">
        <v>18.190000534057617</v>
      </c>
      <c r="T27" s="212">
        <v>17.799999237060547</v>
      </c>
      <c r="U27" s="212">
        <v>17.600000381469727</v>
      </c>
      <c r="V27" s="212">
        <v>17.790000915527344</v>
      </c>
      <c r="W27" s="212">
        <v>17.719999313354492</v>
      </c>
      <c r="X27" s="212">
        <v>17.540000915527344</v>
      </c>
      <c r="Y27" s="212">
        <v>17.43000030517578</v>
      </c>
      <c r="Z27" s="219">
        <f t="shared" si="0"/>
        <v>16.947083393732708</v>
      </c>
      <c r="AA27" s="151">
        <v>19.149999618530273</v>
      </c>
      <c r="AB27" s="152" t="s">
        <v>448</v>
      </c>
      <c r="AC27" s="2">
        <v>25</v>
      </c>
      <c r="AD27" s="151">
        <v>14.880000114440918</v>
      </c>
      <c r="AE27" s="258" t="s">
        <v>464</v>
      </c>
      <c r="AF27" s="1"/>
    </row>
    <row r="28" spans="1:32" ht="11.25" customHeight="1">
      <c r="A28" s="220">
        <v>26</v>
      </c>
      <c r="B28" s="212">
        <v>17.450000762939453</v>
      </c>
      <c r="C28" s="212">
        <v>17.389999389648438</v>
      </c>
      <c r="D28" s="212">
        <v>17.059999465942383</v>
      </c>
      <c r="E28" s="212">
        <v>16.709999084472656</v>
      </c>
      <c r="F28" s="212">
        <v>16.139999389648438</v>
      </c>
      <c r="G28" s="212">
        <v>15.239999771118164</v>
      </c>
      <c r="H28" s="212">
        <v>15.029999732971191</v>
      </c>
      <c r="I28" s="212">
        <v>14.970000267028809</v>
      </c>
      <c r="J28" s="212">
        <v>14.890000343322754</v>
      </c>
      <c r="K28" s="212">
        <v>15.229999542236328</v>
      </c>
      <c r="L28" s="212">
        <v>15.229999542236328</v>
      </c>
      <c r="M28" s="212">
        <v>12.880000114440918</v>
      </c>
      <c r="N28" s="212">
        <v>13.039999961853027</v>
      </c>
      <c r="O28" s="212">
        <v>12.319999694824219</v>
      </c>
      <c r="P28" s="212">
        <v>11.59000015258789</v>
      </c>
      <c r="Q28" s="212">
        <v>11.390000343322754</v>
      </c>
      <c r="R28" s="212">
        <v>11.449999809265137</v>
      </c>
      <c r="S28" s="212">
        <v>10.930000305175781</v>
      </c>
      <c r="T28" s="212">
        <v>10.470000267028809</v>
      </c>
      <c r="U28" s="212">
        <v>10.369999885559082</v>
      </c>
      <c r="V28" s="212">
        <v>10.199999809265137</v>
      </c>
      <c r="W28" s="212">
        <v>9.880000114440918</v>
      </c>
      <c r="X28" s="212">
        <v>9.520000457763672</v>
      </c>
      <c r="Y28" s="212">
        <v>9.199999809265137</v>
      </c>
      <c r="Z28" s="219">
        <f t="shared" si="0"/>
        <v>13.274166584014893</v>
      </c>
      <c r="AA28" s="151">
        <v>17.59000015258789</v>
      </c>
      <c r="AB28" s="152" t="s">
        <v>449</v>
      </c>
      <c r="AC28" s="2">
        <v>26</v>
      </c>
      <c r="AD28" s="151">
        <v>9.15999984741211</v>
      </c>
      <c r="AE28" s="258" t="s">
        <v>465</v>
      </c>
      <c r="AF28" s="1"/>
    </row>
    <row r="29" spans="1:32" ht="11.25" customHeight="1">
      <c r="A29" s="220">
        <v>27</v>
      </c>
      <c r="B29" s="212">
        <v>9</v>
      </c>
      <c r="C29" s="212">
        <v>8.890000343322754</v>
      </c>
      <c r="D29" s="212">
        <v>8.699999809265137</v>
      </c>
      <c r="E29" s="212">
        <v>8.359999656677246</v>
      </c>
      <c r="F29" s="212">
        <v>7.460000038146973</v>
      </c>
      <c r="G29" s="212">
        <v>6.989999771118164</v>
      </c>
      <c r="H29" s="212">
        <v>7.989999771118164</v>
      </c>
      <c r="I29" s="212">
        <v>10.039999961853027</v>
      </c>
      <c r="J29" s="212">
        <v>12.109999656677246</v>
      </c>
      <c r="K29" s="212">
        <v>12.829999923706055</v>
      </c>
      <c r="L29" s="212">
        <v>13.779999732971191</v>
      </c>
      <c r="M29" s="212">
        <v>14.100000381469727</v>
      </c>
      <c r="N29" s="212">
        <v>13.550000190734863</v>
      </c>
      <c r="O29" s="212">
        <v>13.399999618530273</v>
      </c>
      <c r="P29" s="212">
        <v>13.59000015258789</v>
      </c>
      <c r="Q29" s="212">
        <v>12.65999984741211</v>
      </c>
      <c r="R29" s="212">
        <v>11.149999618530273</v>
      </c>
      <c r="S29" s="212">
        <v>10.1899995803833</v>
      </c>
      <c r="T29" s="212">
        <v>10.119999885559082</v>
      </c>
      <c r="U29" s="212">
        <v>10.119999885559082</v>
      </c>
      <c r="V29" s="212">
        <v>10.069999694824219</v>
      </c>
      <c r="W29" s="212">
        <v>9.479999542236328</v>
      </c>
      <c r="X29" s="212">
        <v>9.390000343322754</v>
      </c>
      <c r="Y29" s="212">
        <v>9.029999732971191</v>
      </c>
      <c r="Z29" s="219">
        <f t="shared" si="0"/>
        <v>10.541666547457377</v>
      </c>
      <c r="AA29" s="151">
        <v>14.5600004196167</v>
      </c>
      <c r="AB29" s="152" t="s">
        <v>72</v>
      </c>
      <c r="AC29" s="2">
        <v>27</v>
      </c>
      <c r="AD29" s="151">
        <v>6.926000118255615</v>
      </c>
      <c r="AE29" s="258" t="s">
        <v>466</v>
      </c>
      <c r="AF29" s="1"/>
    </row>
    <row r="30" spans="1:32" ht="11.25" customHeight="1">
      <c r="A30" s="220">
        <v>28</v>
      </c>
      <c r="B30" s="212">
        <v>9.710000038146973</v>
      </c>
      <c r="C30" s="212">
        <v>5.565000057220459</v>
      </c>
      <c r="D30" s="212">
        <v>9.75</v>
      </c>
      <c r="E30" s="212">
        <v>5.765999794006348</v>
      </c>
      <c r="F30" s="212">
        <v>9.59000015258789</v>
      </c>
      <c r="G30" s="212">
        <v>9.970000267028809</v>
      </c>
      <c r="H30" s="212">
        <v>10.59000015258789</v>
      </c>
      <c r="I30" s="212">
        <v>11.430000305175781</v>
      </c>
      <c r="J30" s="212">
        <v>12.050000190734863</v>
      </c>
      <c r="K30" s="212">
        <v>12</v>
      </c>
      <c r="L30" s="212">
        <v>10.630000114440918</v>
      </c>
      <c r="M30" s="212">
        <v>9.930000305175781</v>
      </c>
      <c r="N30" s="212">
        <v>9.649999618530273</v>
      </c>
      <c r="O30" s="212">
        <v>9.4399995803833</v>
      </c>
      <c r="P30" s="212">
        <v>9.5600004196167</v>
      </c>
      <c r="Q30" s="212">
        <v>9.770000457763672</v>
      </c>
      <c r="R30" s="212">
        <v>9.420000076293945</v>
      </c>
      <c r="S30" s="212">
        <v>9.4399995803833</v>
      </c>
      <c r="T30" s="212">
        <v>10.130000114440918</v>
      </c>
      <c r="U30" s="212">
        <v>10.229999542236328</v>
      </c>
      <c r="V30" s="212">
        <v>10.489999771118164</v>
      </c>
      <c r="W30" s="212">
        <v>10.760000228881836</v>
      </c>
      <c r="X30" s="212">
        <v>10.050000190734863</v>
      </c>
      <c r="Y30" s="212">
        <v>9.279999732971191</v>
      </c>
      <c r="Z30" s="219">
        <f t="shared" si="0"/>
        <v>9.800041695435842</v>
      </c>
      <c r="AA30" s="151">
        <v>12.510000228881836</v>
      </c>
      <c r="AB30" s="152" t="s">
        <v>450</v>
      </c>
      <c r="AC30" s="2">
        <v>28</v>
      </c>
      <c r="AD30" s="151">
        <v>5.386000156402588</v>
      </c>
      <c r="AE30" s="258" t="s">
        <v>94</v>
      </c>
      <c r="AF30" s="1"/>
    </row>
    <row r="31" spans="1:32" ht="11.25" customHeight="1">
      <c r="A31" s="220">
        <v>29</v>
      </c>
      <c r="B31" s="212">
        <v>10.430000305175781</v>
      </c>
      <c r="C31" s="212">
        <v>10.739999771118164</v>
      </c>
      <c r="D31" s="212">
        <v>9.989999771118164</v>
      </c>
      <c r="E31" s="212">
        <v>10.920000076293945</v>
      </c>
      <c r="F31" s="212">
        <v>10.869999885559082</v>
      </c>
      <c r="G31" s="212">
        <v>10.640000343322754</v>
      </c>
      <c r="H31" s="212">
        <v>11.140000343322754</v>
      </c>
      <c r="I31" s="212">
        <v>11.8100004196167</v>
      </c>
      <c r="J31" s="212">
        <v>12.300000190734863</v>
      </c>
      <c r="K31" s="212">
        <v>13.3100004196167</v>
      </c>
      <c r="L31" s="212">
        <v>13.770000457763672</v>
      </c>
      <c r="M31" s="212">
        <v>15.25</v>
      </c>
      <c r="N31" s="212">
        <v>14.40999984741211</v>
      </c>
      <c r="O31" s="212">
        <v>14.640000343322754</v>
      </c>
      <c r="P31" s="212">
        <v>14.479999542236328</v>
      </c>
      <c r="Q31" s="212">
        <v>14.319999694824219</v>
      </c>
      <c r="R31" s="212">
        <v>14.380000114440918</v>
      </c>
      <c r="S31" s="212">
        <v>13.510000228881836</v>
      </c>
      <c r="T31" s="212">
        <v>13.279999732971191</v>
      </c>
      <c r="U31" s="212">
        <v>13.130000114440918</v>
      </c>
      <c r="V31" s="212">
        <v>13.050000190734863</v>
      </c>
      <c r="W31" s="212">
        <v>13.079999923706055</v>
      </c>
      <c r="X31" s="212">
        <v>13.15999984741211</v>
      </c>
      <c r="Y31" s="212">
        <v>13.489999771118164</v>
      </c>
      <c r="Z31" s="219">
        <f t="shared" si="0"/>
        <v>12.754166722297668</v>
      </c>
      <c r="AA31" s="151">
        <v>15.75</v>
      </c>
      <c r="AB31" s="152" t="s">
        <v>80</v>
      </c>
      <c r="AC31" s="2">
        <v>29</v>
      </c>
      <c r="AD31" s="151">
        <v>9.270000457763672</v>
      </c>
      <c r="AE31" s="258" t="s">
        <v>142</v>
      </c>
      <c r="AF31" s="1"/>
    </row>
    <row r="32" spans="1:32" ht="11.25" customHeight="1">
      <c r="A32" s="220">
        <v>30</v>
      </c>
      <c r="B32" s="212">
        <v>13.859999656677246</v>
      </c>
      <c r="C32" s="212">
        <v>13.829999923706055</v>
      </c>
      <c r="D32" s="212">
        <v>13.739999771118164</v>
      </c>
      <c r="E32" s="212">
        <v>13.729999542236328</v>
      </c>
      <c r="F32" s="212">
        <v>14.010000228881836</v>
      </c>
      <c r="G32" s="212">
        <v>13.6899995803833</v>
      </c>
      <c r="H32" s="212">
        <v>13.729999542236328</v>
      </c>
      <c r="I32" s="212">
        <v>13.479999542236328</v>
      </c>
      <c r="J32" s="212">
        <v>12.979999542236328</v>
      </c>
      <c r="K32" s="212">
        <v>13.119999885559082</v>
      </c>
      <c r="L32" s="212">
        <v>13.1899995803833</v>
      </c>
      <c r="M32" s="212">
        <v>13.069999694824219</v>
      </c>
      <c r="N32" s="212">
        <v>13.380000114440918</v>
      </c>
      <c r="O32" s="212">
        <v>13.199999809265137</v>
      </c>
      <c r="P32" s="212">
        <v>13.670000076293945</v>
      </c>
      <c r="Q32" s="212">
        <v>13.25</v>
      </c>
      <c r="R32" s="212">
        <v>13.140000343322754</v>
      </c>
      <c r="S32" s="212">
        <v>13.270000457763672</v>
      </c>
      <c r="T32" s="212">
        <v>13.710000038146973</v>
      </c>
      <c r="U32" s="212">
        <v>14.180000305175781</v>
      </c>
      <c r="V32" s="212">
        <v>15.109999656677246</v>
      </c>
      <c r="W32" s="212">
        <v>15.069999694824219</v>
      </c>
      <c r="X32" s="212">
        <v>15.029999732971191</v>
      </c>
      <c r="Y32" s="212">
        <v>14.779999732971191</v>
      </c>
      <c r="Z32" s="219">
        <f t="shared" si="0"/>
        <v>13.759166518847147</v>
      </c>
      <c r="AA32" s="151">
        <v>15.350000381469727</v>
      </c>
      <c r="AB32" s="152" t="s">
        <v>451</v>
      </c>
      <c r="AC32" s="2">
        <v>30</v>
      </c>
      <c r="AD32" s="151">
        <v>12.579999923706055</v>
      </c>
      <c r="AE32" s="258" t="s">
        <v>467</v>
      </c>
      <c r="AF32" s="1"/>
    </row>
    <row r="33" spans="1:32" ht="11.25" customHeight="1">
      <c r="A33" s="220">
        <v>31</v>
      </c>
      <c r="B33" s="212">
        <v>14.979999542236328</v>
      </c>
      <c r="C33" s="212">
        <v>15.050000190734863</v>
      </c>
      <c r="D33" s="212">
        <v>14.970000267028809</v>
      </c>
      <c r="E33" s="212">
        <v>15.25</v>
      </c>
      <c r="F33" s="212">
        <v>15.460000038146973</v>
      </c>
      <c r="G33" s="212">
        <v>15.460000038146973</v>
      </c>
      <c r="H33" s="212">
        <v>15.59000015258789</v>
      </c>
      <c r="I33" s="212">
        <v>15.789999961853027</v>
      </c>
      <c r="J33" s="212">
        <v>16.1299991607666</v>
      </c>
      <c r="K33" s="212">
        <v>16.440000534057617</v>
      </c>
      <c r="L33" s="212">
        <v>17.020000457763672</v>
      </c>
      <c r="M33" s="212">
        <v>16.670000076293945</v>
      </c>
      <c r="N33" s="212">
        <v>16.489999771118164</v>
      </c>
      <c r="O33" s="212">
        <v>17</v>
      </c>
      <c r="P33" s="212">
        <v>16.459999084472656</v>
      </c>
      <c r="Q33" s="212">
        <v>16.290000915527344</v>
      </c>
      <c r="R33" s="212">
        <v>15.949999809265137</v>
      </c>
      <c r="S33" s="212">
        <v>15.84000015258789</v>
      </c>
      <c r="T33" s="212">
        <v>15.930000305175781</v>
      </c>
      <c r="U33" s="212">
        <v>16</v>
      </c>
      <c r="V33" s="212">
        <v>16.809999465942383</v>
      </c>
      <c r="W33" s="212">
        <v>16.440000534057617</v>
      </c>
      <c r="X33" s="212">
        <v>16.920000076293945</v>
      </c>
      <c r="Y33" s="212">
        <v>16.84000015258789</v>
      </c>
      <c r="Z33" s="219">
        <f t="shared" si="0"/>
        <v>16.074166695276897</v>
      </c>
      <c r="AA33" s="151">
        <v>17.469999313354492</v>
      </c>
      <c r="AB33" s="152" t="s">
        <v>70</v>
      </c>
      <c r="AC33" s="2">
        <v>31</v>
      </c>
      <c r="AD33" s="151">
        <v>14.75</v>
      </c>
      <c r="AE33" s="258" t="s">
        <v>142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16.382580511031613</v>
      </c>
      <c r="C34" s="222">
        <f t="shared" si="1"/>
        <v>16.240161142041607</v>
      </c>
      <c r="D34" s="222">
        <f t="shared" si="1"/>
        <v>16.13677424769248</v>
      </c>
      <c r="E34" s="222">
        <f t="shared" si="1"/>
        <v>15.906967563013877</v>
      </c>
      <c r="F34" s="222">
        <f t="shared" si="1"/>
        <v>16.0664515033845</v>
      </c>
      <c r="G34" s="222">
        <f t="shared" si="1"/>
        <v>15.881935734902658</v>
      </c>
      <c r="H34" s="222">
        <f t="shared" si="1"/>
        <v>16.51548373314642</v>
      </c>
      <c r="I34" s="222">
        <f t="shared" si="1"/>
        <v>17.412580613167055</v>
      </c>
      <c r="J34" s="222">
        <f t="shared" si="1"/>
        <v>18.476774000352428</v>
      </c>
      <c r="K34" s="222">
        <f t="shared" si="1"/>
        <v>19.138709775863155</v>
      </c>
      <c r="L34" s="222">
        <f t="shared" si="1"/>
        <v>19.436774376899965</v>
      </c>
      <c r="M34" s="222">
        <f t="shared" si="1"/>
        <v>19.477742010547267</v>
      </c>
      <c r="N34" s="222">
        <f t="shared" si="1"/>
        <v>19.409354825173654</v>
      </c>
      <c r="O34" s="222">
        <f t="shared" si="1"/>
        <v>19.35451615241266</v>
      </c>
      <c r="P34" s="222">
        <f t="shared" si="1"/>
        <v>19.076774258767404</v>
      </c>
      <c r="Q34" s="222">
        <f t="shared" si="1"/>
        <v>18.73903234543339</v>
      </c>
      <c r="R34" s="222">
        <f>AVERAGE(R3:R33)</f>
        <v>18.28967749687933</v>
      </c>
      <c r="S34" s="222">
        <f aca="true" t="shared" si="2" ref="S34:Y34">AVERAGE(S3:S33)</f>
        <v>17.9183871669154</v>
      </c>
      <c r="T34" s="222">
        <f t="shared" si="2"/>
        <v>17.651290309044622</v>
      </c>
      <c r="U34" s="222">
        <f t="shared" si="2"/>
        <v>17.470967723477273</v>
      </c>
      <c r="V34" s="222">
        <f t="shared" si="2"/>
        <v>17.339677318449944</v>
      </c>
      <c r="W34" s="222">
        <f t="shared" si="2"/>
        <v>17.114193577920236</v>
      </c>
      <c r="X34" s="222">
        <f t="shared" si="2"/>
        <v>16.830322696316628</v>
      </c>
      <c r="Y34" s="222">
        <f t="shared" si="2"/>
        <v>16.47161293029785</v>
      </c>
      <c r="Z34" s="222">
        <f>AVERAGE(B3:Y33)</f>
        <v>17.614114250547143</v>
      </c>
      <c r="AA34" s="223">
        <f>(AVERAGE(最高))</f>
        <v>20.739677398435532</v>
      </c>
      <c r="AB34" s="224"/>
      <c r="AC34" s="225"/>
      <c r="AD34" s="223">
        <f>(AVERAGE(最低))</f>
        <v>14.574258127520162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1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26.600000381469727</v>
      </c>
      <c r="C46" s="158">
        <v>11</v>
      </c>
      <c r="D46" s="159" t="s">
        <v>171</v>
      </c>
      <c r="E46" s="202"/>
      <c r="F46" s="156"/>
      <c r="G46" s="157">
        <f>MIN(最低)</f>
        <v>5.386000156402588</v>
      </c>
      <c r="H46" s="158">
        <v>28</v>
      </c>
      <c r="I46" s="260" t="s">
        <v>94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11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16.270000457763672</v>
      </c>
      <c r="C3" s="212">
        <v>16.110000610351562</v>
      </c>
      <c r="D3" s="212">
        <v>15.760000228881836</v>
      </c>
      <c r="E3" s="212">
        <v>16.149999618530273</v>
      </c>
      <c r="F3" s="212">
        <v>15.989999771118164</v>
      </c>
      <c r="G3" s="212">
        <v>15.90999984741211</v>
      </c>
      <c r="H3" s="212">
        <v>15.430000305175781</v>
      </c>
      <c r="I3" s="212">
        <v>15.470000267028809</v>
      </c>
      <c r="J3" s="212">
        <v>15.6899995803833</v>
      </c>
      <c r="K3" s="212">
        <v>17.1299991607666</v>
      </c>
      <c r="L3" s="212">
        <v>16.950000762939453</v>
      </c>
      <c r="M3" s="212">
        <v>17.110000610351562</v>
      </c>
      <c r="N3" s="212">
        <v>16.559999465942383</v>
      </c>
      <c r="O3" s="212">
        <v>16.280000686645508</v>
      </c>
      <c r="P3" s="212">
        <v>16.25</v>
      </c>
      <c r="Q3" s="212">
        <v>16.360000610351562</v>
      </c>
      <c r="R3" s="212">
        <v>16.200000762939453</v>
      </c>
      <c r="S3" s="212">
        <v>15.789999961853027</v>
      </c>
      <c r="T3" s="212">
        <v>15.180000305175781</v>
      </c>
      <c r="U3" s="212">
        <v>14.550000190734863</v>
      </c>
      <c r="V3" s="212">
        <v>13.539999961853027</v>
      </c>
      <c r="W3" s="212">
        <v>12.520000457763672</v>
      </c>
      <c r="X3" s="212">
        <v>11.920000076293945</v>
      </c>
      <c r="Y3" s="212">
        <v>11.270000457763672</v>
      </c>
      <c r="Z3" s="219">
        <f aca="true" t="shared" si="0" ref="Z3:Z32">AVERAGE(B3:Y3)</f>
        <v>15.432916839917501</v>
      </c>
      <c r="AA3" s="151">
        <v>17.780000686645508</v>
      </c>
      <c r="AB3" s="152" t="s">
        <v>468</v>
      </c>
      <c r="AC3" s="2">
        <v>1</v>
      </c>
      <c r="AD3" s="151">
        <v>11.260000228881836</v>
      </c>
      <c r="AE3" s="258" t="s">
        <v>184</v>
      </c>
      <c r="AF3" s="1"/>
    </row>
    <row r="4" spans="1:32" ht="11.25" customHeight="1">
      <c r="A4" s="220">
        <v>2</v>
      </c>
      <c r="B4" s="212">
        <v>11.239999771118164</v>
      </c>
      <c r="C4" s="212">
        <v>11.010000228881836</v>
      </c>
      <c r="D4" s="212">
        <v>10.960000038146973</v>
      </c>
      <c r="E4" s="212">
        <v>11.029999732971191</v>
      </c>
      <c r="F4" s="212">
        <v>10.479999542236328</v>
      </c>
      <c r="G4" s="212">
        <v>10.020000457763672</v>
      </c>
      <c r="H4" s="212">
        <v>10.3100004196167</v>
      </c>
      <c r="I4" s="212">
        <v>12.369999885559082</v>
      </c>
      <c r="J4" s="212">
        <v>15.010000228881836</v>
      </c>
      <c r="K4" s="212">
        <v>17.84000015258789</v>
      </c>
      <c r="L4" s="212">
        <v>19.489999771118164</v>
      </c>
      <c r="M4" s="212">
        <v>17.799999237060547</v>
      </c>
      <c r="N4" s="212">
        <v>18.010000228881836</v>
      </c>
      <c r="O4" s="212">
        <v>16.889999389648438</v>
      </c>
      <c r="P4" s="212">
        <v>16.889999389648438</v>
      </c>
      <c r="Q4" s="212">
        <v>16.299999237060547</v>
      </c>
      <c r="R4" s="212">
        <v>15.079999923706055</v>
      </c>
      <c r="S4" s="213">
        <v>14.569999694824219</v>
      </c>
      <c r="T4" s="212">
        <v>14.140000343322754</v>
      </c>
      <c r="U4" s="212">
        <v>12.710000038146973</v>
      </c>
      <c r="V4" s="212">
        <v>11.239999771118164</v>
      </c>
      <c r="W4" s="212">
        <v>11.319999694824219</v>
      </c>
      <c r="X4" s="212">
        <v>10.289999961853027</v>
      </c>
      <c r="Y4" s="212">
        <v>11.380000114440918</v>
      </c>
      <c r="Z4" s="219">
        <f t="shared" si="0"/>
        <v>13.599166552225748</v>
      </c>
      <c r="AA4" s="151">
        <v>20.260000228881836</v>
      </c>
      <c r="AB4" s="152" t="s">
        <v>272</v>
      </c>
      <c r="AC4" s="2">
        <v>2</v>
      </c>
      <c r="AD4" s="151">
        <v>9.630000114440918</v>
      </c>
      <c r="AE4" s="258" t="s">
        <v>247</v>
      </c>
      <c r="AF4" s="1"/>
    </row>
    <row r="5" spans="1:32" ht="11.25" customHeight="1">
      <c r="A5" s="220">
        <v>3</v>
      </c>
      <c r="B5" s="212">
        <v>12.970000267028809</v>
      </c>
      <c r="C5" s="212">
        <v>12.380000114440918</v>
      </c>
      <c r="D5" s="212">
        <v>11.1899995803833</v>
      </c>
      <c r="E5" s="212">
        <v>10.300000190734863</v>
      </c>
      <c r="F5" s="212">
        <v>9.609999656677246</v>
      </c>
      <c r="G5" s="212">
        <v>8.380000114440918</v>
      </c>
      <c r="H5" s="212">
        <v>7.769999980926514</v>
      </c>
      <c r="I5" s="212">
        <v>9.739999771118164</v>
      </c>
      <c r="J5" s="212">
        <v>12.34000015258789</v>
      </c>
      <c r="K5" s="212">
        <v>15.75</v>
      </c>
      <c r="L5" s="212">
        <v>15.569999694824219</v>
      </c>
      <c r="M5" s="212">
        <v>17.940000534057617</v>
      </c>
      <c r="N5" s="212">
        <v>16.520000457763672</v>
      </c>
      <c r="O5" s="212">
        <v>15.34000015258789</v>
      </c>
      <c r="P5" s="212">
        <v>14.8100004196167</v>
      </c>
      <c r="Q5" s="212">
        <v>14.619999885559082</v>
      </c>
      <c r="R5" s="212">
        <v>12.579999923706055</v>
      </c>
      <c r="S5" s="212">
        <v>11.079999923706055</v>
      </c>
      <c r="T5" s="212">
        <v>9.859999656677246</v>
      </c>
      <c r="U5" s="212">
        <v>8.890000343322754</v>
      </c>
      <c r="V5" s="212">
        <v>8.40999984741211</v>
      </c>
      <c r="W5" s="212">
        <v>8.039999961853027</v>
      </c>
      <c r="X5" s="212">
        <v>7.480000019073486</v>
      </c>
      <c r="Y5" s="212">
        <v>6.968999862670898</v>
      </c>
      <c r="Z5" s="219">
        <f t="shared" si="0"/>
        <v>11.605791687965393</v>
      </c>
      <c r="AA5" s="151">
        <v>18.770000457763672</v>
      </c>
      <c r="AB5" s="152" t="s">
        <v>266</v>
      </c>
      <c r="AC5" s="2">
        <v>3</v>
      </c>
      <c r="AD5" s="151">
        <v>6.39900016784668</v>
      </c>
      <c r="AE5" s="258" t="s">
        <v>465</v>
      </c>
      <c r="AF5" s="1"/>
    </row>
    <row r="6" spans="1:32" ht="11.25" customHeight="1">
      <c r="A6" s="220">
        <v>4</v>
      </c>
      <c r="B6" s="212">
        <v>7.349999904632568</v>
      </c>
      <c r="C6" s="212">
        <v>5.375999927520752</v>
      </c>
      <c r="D6" s="212">
        <v>5.249000072479248</v>
      </c>
      <c r="E6" s="212">
        <v>5.25</v>
      </c>
      <c r="F6" s="212">
        <v>4.817999839782715</v>
      </c>
      <c r="G6" s="212">
        <v>5.081999778747559</v>
      </c>
      <c r="H6" s="212">
        <v>5.798999786376953</v>
      </c>
      <c r="I6" s="212">
        <v>6.547999858856201</v>
      </c>
      <c r="J6" s="212">
        <v>8.0600004196167</v>
      </c>
      <c r="K6" s="212">
        <v>10.699999809265137</v>
      </c>
      <c r="L6" s="212">
        <v>11.9399995803833</v>
      </c>
      <c r="M6" s="212">
        <v>12.680000305175781</v>
      </c>
      <c r="N6" s="212">
        <v>13.460000038146973</v>
      </c>
      <c r="O6" s="212">
        <v>13.329999923706055</v>
      </c>
      <c r="P6" s="212">
        <v>14.0600004196167</v>
      </c>
      <c r="Q6" s="212">
        <v>13.609999656677246</v>
      </c>
      <c r="R6" s="212">
        <v>12.5</v>
      </c>
      <c r="S6" s="212">
        <v>10.890000343322754</v>
      </c>
      <c r="T6" s="212">
        <v>10.539999961853027</v>
      </c>
      <c r="U6" s="212">
        <v>8.75</v>
      </c>
      <c r="V6" s="212">
        <v>7.420000076293945</v>
      </c>
      <c r="W6" s="212">
        <v>6.875</v>
      </c>
      <c r="X6" s="212">
        <v>6.2210001945495605</v>
      </c>
      <c r="Y6" s="212">
        <v>6.085000038146973</v>
      </c>
      <c r="Z6" s="219">
        <f t="shared" si="0"/>
        <v>8.85804166396459</v>
      </c>
      <c r="AA6" s="151">
        <v>14.149999618530273</v>
      </c>
      <c r="AB6" s="152" t="s">
        <v>469</v>
      </c>
      <c r="AC6" s="2">
        <v>4</v>
      </c>
      <c r="AD6" s="151">
        <v>4.690999984741211</v>
      </c>
      <c r="AE6" s="258" t="s">
        <v>477</v>
      </c>
      <c r="AF6" s="1"/>
    </row>
    <row r="7" spans="1:32" ht="11.25" customHeight="1">
      <c r="A7" s="220">
        <v>5</v>
      </c>
      <c r="B7" s="212">
        <v>6</v>
      </c>
      <c r="C7" s="212">
        <v>6.255000114440918</v>
      </c>
      <c r="D7" s="212">
        <v>4.828999996185303</v>
      </c>
      <c r="E7" s="212">
        <v>4.764999866485596</v>
      </c>
      <c r="F7" s="212">
        <v>4.513000011444092</v>
      </c>
      <c r="G7" s="212">
        <v>4.123000144958496</v>
      </c>
      <c r="H7" s="212">
        <v>4.809000015258789</v>
      </c>
      <c r="I7" s="212">
        <v>7.869999885559082</v>
      </c>
      <c r="J7" s="212">
        <v>11.5600004196167</v>
      </c>
      <c r="K7" s="212">
        <v>15.949999809265137</v>
      </c>
      <c r="L7" s="212">
        <v>16.540000915527344</v>
      </c>
      <c r="M7" s="212">
        <v>16.399999618530273</v>
      </c>
      <c r="N7" s="212">
        <v>15.819999694824219</v>
      </c>
      <c r="O7" s="212">
        <v>16.059999465942383</v>
      </c>
      <c r="P7" s="212">
        <v>15.949999809265137</v>
      </c>
      <c r="Q7" s="212">
        <v>15.699999809265137</v>
      </c>
      <c r="R7" s="212">
        <v>15.119999885559082</v>
      </c>
      <c r="S7" s="212">
        <v>14.170000076293945</v>
      </c>
      <c r="T7" s="212">
        <v>14.149999618530273</v>
      </c>
      <c r="U7" s="212">
        <v>13.779999732971191</v>
      </c>
      <c r="V7" s="212">
        <v>10.770000457763672</v>
      </c>
      <c r="W7" s="212">
        <v>10.699999809265137</v>
      </c>
      <c r="X7" s="212">
        <v>8.699999809265137</v>
      </c>
      <c r="Y7" s="212">
        <v>8.720000267028809</v>
      </c>
      <c r="Z7" s="219">
        <f t="shared" si="0"/>
        <v>10.968916634718576</v>
      </c>
      <c r="AA7" s="151">
        <v>17.610000610351562</v>
      </c>
      <c r="AB7" s="152" t="s">
        <v>409</v>
      </c>
      <c r="AC7" s="2">
        <v>5</v>
      </c>
      <c r="AD7" s="151">
        <v>3.9119999408721924</v>
      </c>
      <c r="AE7" s="258" t="s">
        <v>466</v>
      </c>
      <c r="AF7" s="1"/>
    </row>
    <row r="8" spans="1:32" ht="11.25" customHeight="1">
      <c r="A8" s="220">
        <v>6</v>
      </c>
      <c r="B8" s="212">
        <v>7.630000114440918</v>
      </c>
      <c r="C8" s="212">
        <v>7.599999904632568</v>
      </c>
      <c r="D8" s="212">
        <v>7.079999923706055</v>
      </c>
      <c r="E8" s="212">
        <v>7.039999961853027</v>
      </c>
      <c r="F8" s="212">
        <v>6.644999980926514</v>
      </c>
      <c r="G8" s="212">
        <v>6.422999858856201</v>
      </c>
      <c r="H8" s="212">
        <v>7.25</v>
      </c>
      <c r="I8" s="212">
        <v>9.529999732971191</v>
      </c>
      <c r="J8" s="212">
        <v>12.819999694824219</v>
      </c>
      <c r="K8" s="212">
        <v>16.420000076293945</v>
      </c>
      <c r="L8" s="212">
        <v>18.8799991607666</v>
      </c>
      <c r="M8" s="212">
        <v>18.25</v>
      </c>
      <c r="N8" s="212">
        <v>17.889999389648438</v>
      </c>
      <c r="O8" s="212">
        <v>17.780000686645508</v>
      </c>
      <c r="P8" s="212">
        <v>17.56999969482422</v>
      </c>
      <c r="Q8" s="212">
        <v>17.34000015258789</v>
      </c>
      <c r="R8" s="212">
        <v>16.290000915527344</v>
      </c>
      <c r="S8" s="212">
        <v>14.819999694824219</v>
      </c>
      <c r="T8" s="212">
        <v>14.710000038146973</v>
      </c>
      <c r="U8" s="212">
        <v>14.9399995803833</v>
      </c>
      <c r="V8" s="212">
        <v>14.260000228881836</v>
      </c>
      <c r="W8" s="212">
        <v>12.649999618530273</v>
      </c>
      <c r="X8" s="212">
        <v>11.630000114440918</v>
      </c>
      <c r="Y8" s="212">
        <v>11.609999656677246</v>
      </c>
      <c r="Z8" s="219">
        <f t="shared" si="0"/>
        <v>12.794083257516226</v>
      </c>
      <c r="AA8" s="151">
        <v>20.350000381469727</v>
      </c>
      <c r="AB8" s="152" t="s">
        <v>470</v>
      </c>
      <c r="AC8" s="2">
        <v>6</v>
      </c>
      <c r="AD8" s="151">
        <v>6.369999885559082</v>
      </c>
      <c r="AE8" s="258" t="s">
        <v>462</v>
      </c>
      <c r="AF8" s="1"/>
    </row>
    <row r="9" spans="1:32" ht="11.25" customHeight="1">
      <c r="A9" s="220">
        <v>7</v>
      </c>
      <c r="B9" s="212">
        <v>11.140000343322754</v>
      </c>
      <c r="C9" s="212">
        <v>10.989999771118164</v>
      </c>
      <c r="D9" s="212">
        <v>11.479999542236328</v>
      </c>
      <c r="E9" s="212">
        <v>11.34000015258789</v>
      </c>
      <c r="F9" s="212">
        <v>12.15999984741211</v>
      </c>
      <c r="G9" s="212">
        <v>11.720000267028809</v>
      </c>
      <c r="H9" s="212">
        <v>12.239999771118164</v>
      </c>
      <c r="I9" s="212">
        <v>12.579999923706055</v>
      </c>
      <c r="J9" s="212">
        <v>14.34000015258789</v>
      </c>
      <c r="K9" s="212">
        <v>17.1200008392334</v>
      </c>
      <c r="L9" s="212">
        <v>18.489999771118164</v>
      </c>
      <c r="M9" s="212">
        <v>19.09000015258789</v>
      </c>
      <c r="N9" s="212">
        <v>18.68000030517578</v>
      </c>
      <c r="O9" s="212">
        <v>18.450000762939453</v>
      </c>
      <c r="P9" s="212">
        <v>18.110000610351562</v>
      </c>
      <c r="Q9" s="212">
        <v>17.510000228881836</v>
      </c>
      <c r="R9" s="212">
        <v>16.239999771118164</v>
      </c>
      <c r="S9" s="212">
        <v>16.200000762939453</v>
      </c>
      <c r="T9" s="212">
        <v>15.329999923706055</v>
      </c>
      <c r="U9" s="212">
        <v>14.649999618530273</v>
      </c>
      <c r="V9" s="212">
        <v>13.279999732971191</v>
      </c>
      <c r="W9" s="212">
        <v>12.25</v>
      </c>
      <c r="X9" s="212">
        <v>11.829999923706055</v>
      </c>
      <c r="Y9" s="212">
        <v>11.34000015258789</v>
      </c>
      <c r="Z9" s="219">
        <f t="shared" si="0"/>
        <v>14.440000096956888</v>
      </c>
      <c r="AA9" s="151">
        <v>19.540000915527344</v>
      </c>
      <c r="AB9" s="152" t="s">
        <v>326</v>
      </c>
      <c r="AC9" s="2">
        <v>7</v>
      </c>
      <c r="AD9" s="151">
        <v>10.350000381469727</v>
      </c>
      <c r="AE9" s="258" t="s">
        <v>478</v>
      </c>
      <c r="AF9" s="1"/>
    </row>
    <row r="10" spans="1:32" ht="11.25" customHeight="1">
      <c r="A10" s="220">
        <v>8</v>
      </c>
      <c r="B10" s="212">
        <v>13.029999732971191</v>
      </c>
      <c r="C10" s="212">
        <v>11.100000381469727</v>
      </c>
      <c r="D10" s="212">
        <v>10.600000381469727</v>
      </c>
      <c r="E10" s="212">
        <v>10.789999961853027</v>
      </c>
      <c r="F10" s="212">
        <v>12.739999771118164</v>
      </c>
      <c r="G10" s="212">
        <v>10.180000305175781</v>
      </c>
      <c r="H10" s="212">
        <v>10.079999923706055</v>
      </c>
      <c r="I10" s="212">
        <v>11.319999694824219</v>
      </c>
      <c r="J10" s="212">
        <v>16.770000457763672</v>
      </c>
      <c r="K10" s="212">
        <v>18.149999618530273</v>
      </c>
      <c r="L10" s="212">
        <v>18.510000228881836</v>
      </c>
      <c r="M10" s="212">
        <v>17.780000686645508</v>
      </c>
      <c r="N10" s="212">
        <v>17.84000015258789</v>
      </c>
      <c r="O10" s="212">
        <v>18.559999465942383</v>
      </c>
      <c r="P10" s="212">
        <v>18.030000686645508</v>
      </c>
      <c r="Q10" s="212">
        <v>17.760000228881836</v>
      </c>
      <c r="R10" s="212">
        <v>17.040000915527344</v>
      </c>
      <c r="S10" s="212">
        <v>15.739999771118164</v>
      </c>
      <c r="T10" s="212">
        <v>15.199999809265137</v>
      </c>
      <c r="U10" s="212">
        <v>14.539999961853027</v>
      </c>
      <c r="V10" s="212">
        <v>13.850000381469727</v>
      </c>
      <c r="W10" s="212">
        <v>12.359999656677246</v>
      </c>
      <c r="X10" s="212">
        <v>12.539999961853027</v>
      </c>
      <c r="Y10" s="212">
        <v>12.239999771118164</v>
      </c>
      <c r="Z10" s="219">
        <f t="shared" si="0"/>
        <v>14.447916746139526</v>
      </c>
      <c r="AA10" s="151">
        <v>19.190000534057617</v>
      </c>
      <c r="AB10" s="152" t="s">
        <v>422</v>
      </c>
      <c r="AC10" s="2">
        <v>8</v>
      </c>
      <c r="AD10" s="151">
        <v>9.819999694824219</v>
      </c>
      <c r="AE10" s="258" t="s">
        <v>88</v>
      </c>
      <c r="AF10" s="1"/>
    </row>
    <row r="11" spans="1:32" ht="11.25" customHeight="1">
      <c r="A11" s="220">
        <v>9</v>
      </c>
      <c r="B11" s="212">
        <v>11.699999809265137</v>
      </c>
      <c r="C11" s="212">
        <v>11.289999961853027</v>
      </c>
      <c r="D11" s="212">
        <v>10.59000015258789</v>
      </c>
      <c r="E11" s="212">
        <v>10.579999923706055</v>
      </c>
      <c r="F11" s="212">
        <v>10.279999732971191</v>
      </c>
      <c r="G11" s="212">
        <v>10.529999732971191</v>
      </c>
      <c r="H11" s="212">
        <v>10.979999542236328</v>
      </c>
      <c r="I11" s="212">
        <v>12.039999961853027</v>
      </c>
      <c r="J11" s="212">
        <v>14.6899995803833</v>
      </c>
      <c r="K11" s="212">
        <v>17.1200008392334</v>
      </c>
      <c r="L11" s="212">
        <v>19.8700008392334</v>
      </c>
      <c r="M11" s="212">
        <v>21.690000534057617</v>
      </c>
      <c r="N11" s="212">
        <v>20.3799991607666</v>
      </c>
      <c r="O11" s="212">
        <v>20.290000915527344</v>
      </c>
      <c r="P11" s="212">
        <v>19.280000686645508</v>
      </c>
      <c r="Q11" s="212">
        <v>16.739999771118164</v>
      </c>
      <c r="R11" s="212">
        <v>14.529999732971191</v>
      </c>
      <c r="S11" s="212">
        <v>12.899999618530273</v>
      </c>
      <c r="T11" s="212">
        <v>11.680000305175781</v>
      </c>
      <c r="U11" s="212">
        <v>11.270000457763672</v>
      </c>
      <c r="V11" s="212">
        <v>9.6899995803833</v>
      </c>
      <c r="W11" s="212">
        <v>8.600000381469727</v>
      </c>
      <c r="X11" s="212">
        <v>8.010000228881836</v>
      </c>
      <c r="Y11" s="212">
        <v>8.640000343322754</v>
      </c>
      <c r="Z11" s="219">
        <f t="shared" si="0"/>
        <v>13.473750074704489</v>
      </c>
      <c r="AA11" s="151">
        <v>21.979999542236328</v>
      </c>
      <c r="AB11" s="152" t="s">
        <v>123</v>
      </c>
      <c r="AC11" s="2">
        <v>9</v>
      </c>
      <c r="AD11" s="151">
        <v>7.78000020980835</v>
      </c>
      <c r="AE11" s="258" t="s">
        <v>330</v>
      </c>
      <c r="AF11" s="1"/>
    </row>
    <row r="12" spans="1:32" ht="11.25" customHeight="1">
      <c r="A12" s="228">
        <v>10</v>
      </c>
      <c r="B12" s="214">
        <v>6.926000118255615</v>
      </c>
      <c r="C12" s="214">
        <v>8.470000267028809</v>
      </c>
      <c r="D12" s="214">
        <v>5.585999965667725</v>
      </c>
      <c r="E12" s="214">
        <v>5.545000076293945</v>
      </c>
      <c r="F12" s="214">
        <v>4.754000186920166</v>
      </c>
      <c r="G12" s="214">
        <v>5.15500020980835</v>
      </c>
      <c r="H12" s="214">
        <v>4.714000225067139</v>
      </c>
      <c r="I12" s="214">
        <v>7.409999847412109</v>
      </c>
      <c r="J12" s="214">
        <v>11.670000076293945</v>
      </c>
      <c r="K12" s="214">
        <v>15.579999923706055</v>
      </c>
      <c r="L12" s="214">
        <v>16.6200008392334</v>
      </c>
      <c r="M12" s="214">
        <v>17.700000762939453</v>
      </c>
      <c r="N12" s="214">
        <v>16.760000228881836</v>
      </c>
      <c r="O12" s="214">
        <v>16.780000686645508</v>
      </c>
      <c r="P12" s="214">
        <v>15.899999618530273</v>
      </c>
      <c r="Q12" s="214">
        <v>15.100000381469727</v>
      </c>
      <c r="R12" s="214">
        <v>13</v>
      </c>
      <c r="S12" s="214">
        <v>11.529999732971191</v>
      </c>
      <c r="T12" s="214">
        <v>10.329999923706055</v>
      </c>
      <c r="U12" s="214">
        <v>9.329999923706055</v>
      </c>
      <c r="V12" s="214">
        <v>9.010000228881836</v>
      </c>
      <c r="W12" s="214">
        <v>9.630000114440918</v>
      </c>
      <c r="X12" s="214">
        <v>7.639999866485596</v>
      </c>
      <c r="Y12" s="214">
        <v>7.889999866485596</v>
      </c>
      <c r="Z12" s="229">
        <f t="shared" si="0"/>
        <v>10.542916794617971</v>
      </c>
      <c r="AA12" s="157">
        <v>18.43000030517578</v>
      </c>
      <c r="AB12" s="215" t="s">
        <v>119</v>
      </c>
      <c r="AC12" s="216">
        <v>10</v>
      </c>
      <c r="AD12" s="157">
        <v>4.501999855041504</v>
      </c>
      <c r="AE12" s="259" t="s">
        <v>479</v>
      </c>
      <c r="AF12" s="1"/>
    </row>
    <row r="13" spans="1:32" ht="11.25" customHeight="1">
      <c r="A13" s="220">
        <v>11</v>
      </c>
      <c r="B13" s="212">
        <v>5.133999824523926</v>
      </c>
      <c r="C13" s="212">
        <v>5.830999851226807</v>
      </c>
      <c r="D13" s="212">
        <v>6.98199987411499</v>
      </c>
      <c r="E13" s="212">
        <v>4.7230000495910645</v>
      </c>
      <c r="F13" s="212">
        <v>5.145999908447266</v>
      </c>
      <c r="G13" s="212">
        <v>5.938000202178955</v>
      </c>
      <c r="H13" s="212">
        <v>5.09499979019165</v>
      </c>
      <c r="I13" s="212">
        <v>7.380000114440918</v>
      </c>
      <c r="J13" s="212">
        <v>11.0600004196167</v>
      </c>
      <c r="K13" s="212">
        <v>14.569999694824219</v>
      </c>
      <c r="L13" s="212">
        <v>16.459999084472656</v>
      </c>
      <c r="M13" s="212">
        <v>16.850000381469727</v>
      </c>
      <c r="N13" s="212">
        <v>14.890000343322754</v>
      </c>
      <c r="O13" s="212">
        <v>15.699999809265137</v>
      </c>
      <c r="P13" s="212">
        <v>15.149999618530273</v>
      </c>
      <c r="Q13" s="212">
        <v>14.449999809265137</v>
      </c>
      <c r="R13" s="212">
        <v>13.170000076293945</v>
      </c>
      <c r="S13" s="212">
        <v>12.739999771118164</v>
      </c>
      <c r="T13" s="212">
        <v>12.779999732971191</v>
      </c>
      <c r="U13" s="212">
        <v>12.180000305175781</v>
      </c>
      <c r="V13" s="212">
        <v>12.300000190734863</v>
      </c>
      <c r="W13" s="212">
        <v>12.739999771118164</v>
      </c>
      <c r="X13" s="212">
        <v>10.449999809265137</v>
      </c>
      <c r="Y13" s="212">
        <v>11.989999771118164</v>
      </c>
      <c r="Z13" s="219">
        <f t="shared" si="0"/>
        <v>10.987874925136566</v>
      </c>
      <c r="AA13" s="151">
        <v>18.15999984741211</v>
      </c>
      <c r="AB13" s="152" t="s">
        <v>120</v>
      </c>
      <c r="AC13" s="2">
        <v>11</v>
      </c>
      <c r="AD13" s="151">
        <v>4.090000152587891</v>
      </c>
      <c r="AE13" s="258" t="s">
        <v>480</v>
      </c>
      <c r="AF13" s="1"/>
    </row>
    <row r="14" spans="1:32" ht="11.25" customHeight="1">
      <c r="A14" s="220">
        <v>12</v>
      </c>
      <c r="B14" s="212">
        <v>8.300000190734863</v>
      </c>
      <c r="C14" s="212">
        <v>8.770000457763672</v>
      </c>
      <c r="D14" s="212">
        <v>7.710000038146973</v>
      </c>
      <c r="E14" s="212">
        <v>8.8100004196167</v>
      </c>
      <c r="F14" s="212">
        <v>8.15999984741211</v>
      </c>
      <c r="G14" s="212">
        <v>7.909999847412109</v>
      </c>
      <c r="H14" s="212">
        <v>8.979999542236328</v>
      </c>
      <c r="I14" s="212">
        <v>8.720000267028809</v>
      </c>
      <c r="J14" s="212">
        <v>10.289999961853027</v>
      </c>
      <c r="K14" s="212">
        <v>14.4399995803833</v>
      </c>
      <c r="L14" s="212">
        <v>16.8700008392334</v>
      </c>
      <c r="M14" s="212">
        <v>18.3700008392334</v>
      </c>
      <c r="N14" s="212">
        <v>17.139999389648438</v>
      </c>
      <c r="O14" s="212">
        <v>17.479999542236328</v>
      </c>
      <c r="P14" s="212">
        <v>17.1299991607666</v>
      </c>
      <c r="Q14" s="212">
        <v>16.440000534057617</v>
      </c>
      <c r="R14" s="212">
        <v>15.140000343322754</v>
      </c>
      <c r="S14" s="212">
        <v>15.350000381469727</v>
      </c>
      <c r="T14" s="212">
        <v>13.399999618530273</v>
      </c>
      <c r="U14" s="212">
        <v>12.329999923706055</v>
      </c>
      <c r="V14" s="212">
        <v>10.760000228881836</v>
      </c>
      <c r="W14" s="212">
        <v>10.279999732971191</v>
      </c>
      <c r="X14" s="212">
        <v>10.029999732971191</v>
      </c>
      <c r="Y14" s="212">
        <v>11.300000190734863</v>
      </c>
      <c r="Z14" s="219">
        <f t="shared" si="0"/>
        <v>12.254583358764648</v>
      </c>
      <c r="AA14" s="151">
        <v>18.850000381469727</v>
      </c>
      <c r="AB14" s="152" t="s">
        <v>418</v>
      </c>
      <c r="AC14" s="2">
        <v>12</v>
      </c>
      <c r="AD14" s="151">
        <v>7.360000133514404</v>
      </c>
      <c r="AE14" s="258" t="s">
        <v>481</v>
      </c>
      <c r="AF14" s="1"/>
    </row>
    <row r="15" spans="1:32" ht="11.25" customHeight="1">
      <c r="A15" s="220">
        <v>13</v>
      </c>
      <c r="B15" s="212">
        <v>9.510000228881836</v>
      </c>
      <c r="C15" s="212">
        <v>8.699999809265137</v>
      </c>
      <c r="D15" s="212">
        <v>9.199999809265137</v>
      </c>
      <c r="E15" s="212">
        <v>9.850000381469727</v>
      </c>
      <c r="F15" s="212">
        <v>10.479999542236328</v>
      </c>
      <c r="G15" s="212">
        <v>9.029999732971191</v>
      </c>
      <c r="H15" s="212">
        <v>8.760000228881836</v>
      </c>
      <c r="I15" s="212">
        <v>9.8100004196167</v>
      </c>
      <c r="J15" s="212">
        <v>11.350000381469727</v>
      </c>
      <c r="K15" s="212">
        <v>14.789999961853027</v>
      </c>
      <c r="L15" s="212">
        <v>17.440000534057617</v>
      </c>
      <c r="M15" s="212">
        <v>17</v>
      </c>
      <c r="N15" s="212">
        <v>16.959999084472656</v>
      </c>
      <c r="O15" s="212">
        <v>16.739999771118164</v>
      </c>
      <c r="P15" s="212">
        <v>16.75</v>
      </c>
      <c r="Q15" s="212">
        <v>16.459999084472656</v>
      </c>
      <c r="R15" s="212">
        <v>15.710000038146973</v>
      </c>
      <c r="S15" s="212">
        <v>14.649999618530273</v>
      </c>
      <c r="T15" s="212">
        <v>15.180000305175781</v>
      </c>
      <c r="U15" s="212">
        <v>14.649999618530273</v>
      </c>
      <c r="V15" s="212">
        <v>12.680000305175781</v>
      </c>
      <c r="W15" s="212">
        <v>12.489999771118164</v>
      </c>
      <c r="X15" s="212">
        <v>11.579999923706055</v>
      </c>
      <c r="Y15" s="212">
        <v>11.65999984741211</v>
      </c>
      <c r="Z15" s="219">
        <f t="shared" si="0"/>
        <v>12.976249933242798</v>
      </c>
      <c r="AA15" s="151">
        <v>17.90999984741211</v>
      </c>
      <c r="AB15" s="152" t="s">
        <v>471</v>
      </c>
      <c r="AC15" s="2">
        <v>13</v>
      </c>
      <c r="AD15" s="151">
        <v>8.09000015258789</v>
      </c>
      <c r="AE15" s="258" t="s">
        <v>482</v>
      </c>
      <c r="AF15" s="1"/>
    </row>
    <row r="16" spans="1:32" ht="11.25" customHeight="1">
      <c r="A16" s="220">
        <v>14</v>
      </c>
      <c r="B16" s="212">
        <v>11.930000305175781</v>
      </c>
      <c r="C16" s="212">
        <v>12.5600004196167</v>
      </c>
      <c r="D16" s="212">
        <v>11.869999885559082</v>
      </c>
      <c r="E16" s="212">
        <v>13.25</v>
      </c>
      <c r="F16" s="212">
        <v>12.520000457763672</v>
      </c>
      <c r="G16" s="212">
        <v>12.449999809265137</v>
      </c>
      <c r="H16" s="212">
        <v>12.75</v>
      </c>
      <c r="I16" s="212">
        <v>13.479999542236328</v>
      </c>
      <c r="J16" s="212">
        <v>13.949999809265137</v>
      </c>
      <c r="K16" s="212">
        <v>14.949999809265137</v>
      </c>
      <c r="L16" s="212">
        <v>16.729999542236328</v>
      </c>
      <c r="M16" s="212">
        <v>19.06999969482422</v>
      </c>
      <c r="N16" s="212">
        <v>19.1200008392334</v>
      </c>
      <c r="O16" s="212">
        <v>18.770000457763672</v>
      </c>
      <c r="P16" s="212">
        <v>18.43000030517578</v>
      </c>
      <c r="Q16" s="212">
        <v>17.18000030517578</v>
      </c>
      <c r="R16" s="212">
        <v>16.270000457763672</v>
      </c>
      <c r="S16" s="212">
        <v>15.319999694824219</v>
      </c>
      <c r="T16" s="212">
        <v>14.800000190734863</v>
      </c>
      <c r="U16" s="212">
        <v>14.609999656677246</v>
      </c>
      <c r="V16" s="212">
        <v>14.25</v>
      </c>
      <c r="W16" s="212">
        <v>12.220000267028809</v>
      </c>
      <c r="X16" s="212">
        <v>11.15999984741211</v>
      </c>
      <c r="Y16" s="212">
        <v>10.600000381469727</v>
      </c>
      <c r="Z16" s="219">
        <f t="shared" si="0"/>
        <v>14.510000069936117</v>
      </c>
      <c r="AA16" s="151">
        <v>19.540000915527344</v>
      </c>
      <c r="AB16" s="152" t="s">
        <v>472</v>
      </c>
      <c r="AC16" s="2">
        <v>14</v>
      </c>
      <c r="AD16" s="151">
        <v>10.510000228881836</v>
      </c>
      <c r="AE16" s="258" t="s">
        <v>209</v>
      </c>
      <c r="AF16" s="1"/>
    </row>
    <row r="17" spans="1:32" ht="11.25" customHeight="1">
      <c r="A17" s="220">
        <v>15</v>
      </c>
      <c r="B17" s="212">
        <v>10.010000228881836</v>
      </c>
      <c r="C17" s="212">
        <v>9.619999885559082</v>
      </c>
      <c r="D17" s="212">
        <v>9.569999694824219</v>
      </c>
      <c r="E17" s="212">
        <v>11.220000267028809</v>
      </c>
      <c r="F17" s="212">
        <v>9.079999923706055</v>
      </c>
      <c r="G17" s="212">
        <v>11.720000267028809</v>
      </c>
      <c r="H17" s="212">
        <v>12.010000228881836</v>
      </c>
      <c r="I17" s="212">
        <v>13.09000015258789</v>
      </c>
      <c r="J17" s="212">
        <v>12.84000015258789</v>
      </c>
      <c r="K17" s="212">
        <v>13.09000015258789</v>
      </c>
      <c r="L17" s="212">
        <v>12.739999771118164</v>
      </c>
      <c r="M17" s="212">
        <v>12.460000038146973</v>
      </c>
      <c r="N17" s="212">
        <v>10.3100004196167</v>
      </c>
      <c r="O17" s="212">
        <v>9.09000015258789</v>
      </c>
      <c r="P17" s="212">
        <v>8.640000343322754</v>
      </c>
      <c r="Q17" s="212">
        <v>8.34000015258789</v>
      </c>
      <c r="R17" s="212">
        <v>6.39900016784668</v>
      </c>
      <c r="S17" s="212">
        <v>5.849999904632568</v>
      </c>
      <c r="T17" s="212">
        <v>5.544000148773193</v>
      </c>
      <c r="U17" s="212">
        <v>5.7870001792907715</v>
      </c>
      <c r="V17" s="212">
        <v>5.797999858856201</v>
      </c>
      <c r="W17" s="212">
        <v>5.818999767303467</v>
      </c>
      <c r="X17" s="212">
        <v>5.4720001220703125</v>
      </c>
      <c r="Y17" s="212">
        <v>4.986999988555908</v>
      </c>
      <c r="Z17" s="219">
        <f t="shared" si="0"/>
        <v>9.145250082015991</v>
      </c>
      <c r="AA17" s="151">
        <v>13.65999984741211</v>
      </c>
      <c r="AB17" s="152" t="s">
        <v>473</v>
      </c>
      <c r="AC17" s="2">
        <v>15</v>
      </c>
      <c r="AD17" s="151">
        <v>4.658999919891357</v>
      </c>
      <c r="AE17" s="258" t="s">
        <v>433</v>
      </c>
      <c r="AF17" s="1"/>
    </row>
    <row r="18" spans="1:32" ht="11.25" customHeight="1">
      <c r="A18" s="220">
        <v>16</v>
      </c>
      <c r="B18" s="212">
        <v>4.459000110626221</v>
      </c>
      <c r="C18" s="212">
        <v>3.6470000743865967</v>
      </c>
      <c r="D18" s="212">
        <v>2.9200000762939453</v>
      </c>
      <c r="E18" s="212">
        <v>3.2160000801086426</v>
      </c>
      <c r="F18" s="212">
        <v>2.940999984741211</v>
      </c>
      <c r="G18" s="212">
        <v>1.4119999408721924</v>
      </c>
      <c r="H18" s="212">
        <v>2.8359999656677246</v>
      </c>
      <c r="I18" s="212">
        <v>4.396999835968018</v>
      </c>
      <c r="J18" s="212">
        <v>6.71999979019165</v>
      </c>
      <c r="K18" s="212">
        <v>9.109999656677246</v>
      </c>
      <c r="L18" s="212">
        <v>11.25</v>
      </c>
      <c r="M18" s="212">
        <v>12.609999656677246</v>
      </c>
      <c r="N18" s="212">
        <v>11.640000343322754</v>
      </c>
      <c r="O18" s="212">
        <v>11.65999984741211</v>
      </c>
      <c r="P18" s="212">
        <v>11.630000114440918</v>
      </c>
      <c r="Q18" s="212">
        <v>11.210000038146973</v>
      </c>
      <c r="R18" s="212">
        <v>10.869999885559082</v>
      </c>
      <c r="S18" s="212">
        <v>9.859999656677246</v>
      </c>
      <c r="T18" s="212">
        <v>9.050000190734863</v>
      </c>
      <c r="U18" s="212">
        <v>8.869999885559082</v>
      </c>
      <c r="V18" s="212">
        <v>7.269999980926514</v>
      </c>
      <c r="W18" s="212">
        <v>8.300000190734863</v>
      </c>
      <c r="X18" s="212">
        <v>7.599999904632568</v>
      </c>
      <c r="Y18" s="212">
        <v>6.073999881744385</v>
      </c>
      <c r="Z18" s="219">
        <f t="shared" si="0"/>
        <v>7.481333295504252</v>
      </c>
      <c r="AA18" s="151">
        <v>13.90999984741211</v>
      </c>
      <c r="AB18" s="152" t="s">
        <v>62</v>
      </c>
      <c r="AC18" s="2">
        <v>16</v>
      </c>
      <c r="AD18" s="151">
        <v>1.3070000410079956</v>
      </c>
      <c r="AE18" s="258" t="s">
        <v>483</v>
      </c>
      <c r="AF18" s="1"/>
    </row>
    <row r="19" spans="1:32" ht="11.25" customHeight="1">
      <c r="A19" s="220">
        <v>17</v>
      </c>
      <c r="B19" s="212">
        <v>6.265999794006348</v>
      </c>
      <c r="C19" s="212">
        <v>6.2230000495910645</v>
      </c>
      <c r="D19" s="212">
        <v>6.613999843597412</v>
      </c>
      <c r="E19" s="212">
        <v>9.430000305175781</v>
      </c>
      <c r="F19" s="212">
        <v>8.479999542236328</v>
      </c>
      <c r="G19" s="212">
        <v>8.369999885559082</v>
      </c>
      <c r="H19" s="212">
        <v>8.119999885559082</v>
      </c>
      <c r="I19" s="212">
        <v>8.539999961853027</v>
      </c>
      <c r="J19" s="212">
        <v>9.449999809265137</v>
      </c>
      <c r="K19" s="212">
        <v>10</v>
      </c>
      <c r="L19" s="212">
        <v>9.850000381469727</v>
      </c>
      <c r="M19" s="212">
        <v>9.5</v>
      </c>
      <c r="N19" s="212">
        <v>9.300000190734863</v>
      </c>
      <c r="O19" s="212">
        <v>9.510000228881836</v>
      </c>
      <c r="P19" s="212">
        <v>9.5</v>
      </c>
      <c r="Q19" s="212">
        <v>8.979999542236328</v>
      </c>
      <c r="R19" s="212">
        <v>9.029999732971191</v>
      </c>
      <c r="S19" s="212">
        <v>9.3100004196167</v>
      </c>
      <c r="T19" s="212">
        <v>9.380000114440918</v>
      </c>
      <c r="U19" s="212">
        <v>9.420000076293945</v>
      </c>
      <c r="V19" s="212">
        <v>9.380000114440918</v>
      </c>
      <c r="W19" s="212">
        <v>9.59000015258789</v>
      </c>
      <c r="X19" s="212">
        <v>9.880000114440918</v>
      </c>
      <c r="Y19" s="212">
        <v>10.020000457763672</v>
      </c>
      <c r="Z19" s="219">
        <f t="shared" si="0"/>
        <v>8.922625025113424</v>
      </c>
      <c r="AA19" s="151">
        <v>10.270000457763672</v>
      </c>
      <c r="AB19" s="152" t="s">
        <v>474</v>
      </c>
      <c r="AC19" s="2">
        <v>17</v>
      </c>
      <c r="AD19" s="151">
        <v>5.959000110626221</v>
      </c>
      <c r="AE19" s="258" t="s">
        <v>484</v>
      </c>
      <c r="AF19" s="1"/>
    </row>
    <row r="20" spans="1:32" ht="11.25" customHeight="1">
      <c r="A20" s="220">
        <v>18</v>
      </c>
      <c r="B20" s="212">
        <v>8.630000114440918</v>
      </c>
      <c r="C20" s="212">
        <v>10.6899995803833</v>
      </c>
      <c r="D20" s="212">
        <v>10.579999923706055</v>
      </c>
      <c r="E20" s="212">
        <v>10.34000015258789</v>
      </c>
      <c r="F20" s="212">
        <v>8.199999809265137</v>
      </c>
      <c r="G20" s="212">
        <v>8.25</v>
      </c>
      <c r="H20" s="212">
        <v>10.029999732971191</v>
      </c>
      <c r="I20" s="212">
        <v>10.479999542236328</v>
      </c>
      <c r="J20" s="212">
        <v>10.970000267028809</v>
      </c>
      <c r="K20" s="212">
        <v>10.6899995803833</v>
      </c>
      <c r="L20" s="212">
        <v>10.680000305175781</v>
      </c>
      <c r="M20" s="212">
        <v>11.130000114440918</v>
      </c>
      <c r="N20" s="212">
        <v>12.600000381469727</v>
      </c>
      <c r="O20" s="212">
        <v>13.65999984741211</v>
      </c>
      <c r="P20" s="212">
        <v>13.15999984741211</v>
      </c>
      <c r="Q20" s="212">
        <v>12.130000114440918</v>
      </c>
      <c r="R20" s="212">
        <v>10.630000114440918</v>
      </c>
      <c r="S20" s="212">
        <v>10.800000190734863</v>
      </c>
      <c r="T20" s="212">
        <v>10.180000305175781</v>
      </c>
      <c r="U20" s="212">
        <v>8.899999618530273</v>
      </c>
      <c r="V20" s="212">
        <v>8.489999771118164</v>
      </c>
      <c r="W20" s="212">
        <v>7.78000020980835</v>
      </c>
      <c r="X20" s="212">
        <v>7.150000095367432</v>
      </c>
      <c r="Y20" s="212">
        <v>7.610000133514404</v>
      </c>
      <c r="Z20" s="219">
        <f t="shared" si="0"/>
        <v>10.156666656335195</v>
      </c>
      <c r="AA20" s="151">
        <v>13.760000228881836</v>
      </c>
      <c r="AB20" s="152" t="s">
        <v>414</v>
      </c>
      <c r="AC20" s="2">
        <v>18</v>
      </c>
      <c r="AD20" s="151">
        <v>6.961999893188477</v>
      </c>
      <c r="AE20" s="258" t="s">
        <v>485</v>
      </c>
      <c r="AF20" s="1"/>
    </row>
    <row r="21" spans="1:32" ht="11.25" customHeight="1">
      <c r="A21" s="220">
        <v>19</v>
      </c>
      <c r="B21" s="212">
        <v>7.400000095367432</v>
      </c>
      <c r="C21" s="212">
        <v>7.059999942779541</v>
      </c>
      <c r="D21" s="212">
        <v>6.76200008392334</v>
      </c>
      <c r="E21" s="212">
        <v>9.949999809265137</v>
      </c>
      <c r="F21" s="212">
        <v>5.991000175476074</v>
      </c>
      <c r="G21" s="212">
        <v>5.630000114440918</v>
      </c>
      <c r="H21" s="212">
        <v>9.4399995803833</v>
      </c>
      <c r="I21" s="212">
        <v>8.5600004196167</v>
      </c>
      <c r="J21" s="212">
        <v>13.569999694824219</v>
      </c>
      <c r="K21" s="212">
        <v>14.319999694824219</v>
      </c>
      <c r="L21" s="212">
        <v>15.220000267028809</v>
      </c>
      <c r="M21" s="212">
        <v>15.380000114440918</v>
      </c>
      <c r="N21" s="212">
        <v>14.180000305175781</v>
      </c>
      <c r="O21" s="212">
        <v>14.359999656677246</v>
      </c>
      <c r="P21" s="212">
        <v>13.90999984741211</v>
      </c>
      <c r="Q21" s="212">
        <v>13.399999618530273</v>
      </c>
      <c r="R21" s="212">
        <v>12.180000305175781</v>
      </c>
      <c r="S21" s="212">
        <v>12.069999694824219</v>
      </c>
      <c r="T21" s="212">
        <v>12.069999694824219</v>
      </c>
      <c r="U21" s="212">
        <v>11.65999984741211</v>
      </c>
      <c r="V21" s="212">
        <v>11.1899995803833</v>
      </c>
      <c r="W21" s="212">
        <v>7.840000152587891</v>
      </c>
      <c r="X21" s="212">
        <v>7.639999866485596</v>
      </c>
      <c r="Y21" s="212">
        <v>7.320000171661377</v>
      </c>
      <c r="Z21" s="219">
        <f t="shared" si="0"/>
        <v>10.71262494723002</v>
      </c>
      <c r="AA21" s="151">
        <v>15.569999694824219</v>
      </c>
      <c r="AB21" s="152" t="s">
        <v>303</v>
      </c>
      <c r="AC21" s="2">
        <v>19</v>
      </c>
      <c r="AD21" s="151">
        <v>5.335000038146973</v>
      </c>
      <c r="AE21" s="258" t="s">
        <v>486</v>
      </c>
      <c r="AF21" s="1"/>
    </row>
    <row r="22" spans="1:32" ht="11.25" customHeight="1">
      <c r="A22" s="228">
        <v>20</v>
      </c>
      <c r="B22" s="214">
        <v>7.28000020980835</v>
      </c>
      <c r="C22" s="214">
        <v>7.300000190734863</v>
      </c>
      <c r="D22" s="214">
        <v>7.989999771118164</v>
      </c>
      <c r="E22" s="214">
        <v>8.380000114440918</v>
      </c>
      <c r="F22" s="214">
        <v>8.390000343322754</v>
      </c>
      <c r="G22" s="214">
        <v>7.829999923706055</v>
      </c>
      <c r="H22" s="214">
        <v>7.53000020980835</v>
      </c>
      <c r="I22" s="214">
        <v>10.630000114440918</v>
      </c>
      <c r="J22" s="214">
        <v>13.220000267028809</v>
      </c>
      <c r="K22" s="214">
        <v>16.760000228881836</v>
      </c>
      <c r="L22" s="214">
        <v>17.049999237060547</v>
      </c>
      <c r="M22" s="214">
        <v>17.489999771118164</v>
      </c>
      <c r="N22" s="214">
        <v>16.3799991607666</v>
      </c>
      <c r="O22" s="214">
        <v>16.040000915527344</v>
      </c>
      <c r="P22" s="214">
        <v>15.989999771118164</v>
      </c>
      <c r="Q22" s="214">
        <v>15.520000457763672</v>
      </c>
      <c r="R22" s="214">
        <v>14.34000015258789</v>
      </c>
      <c r="S22" s="214">
        <v>14.229999542236328</v>
      </c>
      <c r="T22" s="214">
        <v>13.100000381469727</v>
      </c>
      <c r="U22" s="214">
        <v>11.449999809265137</v>
      </c>
      <c r="V22" s="214">
        <v>9.789999961853027</v>
      </c>
      <c r="W22" s="214">
        <v>9.479999542236328</v>
      </c>
      <c r="X22" s="214">
        <v>9.819999694824219</v>
      </c>
      <c r="Y22" s="214">
        <v>8.300000190734863</v>
      </c>
      <c r="Z22" s="229">
        <f t="shared" si="0"/>
        <v>11.84541666507721</v>
      </c>
      <c r="AA22" s="157">
        <v>17.90999984741211</v>
      </c>
      <c r="AB22" s="215" t="s">
        <v>311</v>
      </c>
      <c r="AC22" s="216">
        <v>20</v>
      </c>
      <c r="AD22" s="157">
        <v>6.664999961853027</v>
      </c>
      <c r="AE22" s="259" t="s">
        <v>487</v>
      </c>
      <c r="AF22" s="1"/>
    </row>
    <row r="23" spans="1:32" ht="11.25" customHeight="1">
      <c r="A23" s="220">
        <v>21</v>
      </c>
      <c r="B23" s="212">
        <v>7.610000133514404</v>
      </c>
      <c r="C23" s="212">
        <v>7.079999923706055</v>
      </c>
      <c r="D23" s="212">
        <v>7.519999980926514</v>
      </c>
      <c r="E23" s="212">
        <v>6.918000221252441</v>
      </c>
      <c r="F23" s="212">
        <v>6.380000114440918</v>
      </c>
      <c r="G23" s="212">
        <v>6.23199987411499</v>
      </c>
      <c r="H23" s="212">
        <v>6.1479997634887695</v>
      </c>
      <c r="I23" s="212">
        <v>8.170000076293945</v>
      </c>
      <c r="J23" s="212">
        <v>12.670000076293945</v>
      </c>
      <c r="K23" s="212">
        <v>15.729999542236328</v>
      </c>
      <c r="L23" s="212">
        <v>17.059999465942383</v>
      </c>
      <c r="M23" s="212">
        <v>17.020000457763672</v>
      </c>
      <c r="N23" s="212">
        <v>16.079999923706055</v>
      </c>
      <c r="O23" s="212">
        <v>16.15999984741211</v>
      </c>
      <c r="P23" s="212">
        <v>15.930000305175781</v>
      </c>
      <c r="Q23" s="212">
        <v>15.4399995803833</v>
      </c>
      <c r="R23" s="212">
        <v>14.890000343322754</v>
      </c>
      <c r="S23" s="212">
        <v>14.819999694824219</v>
      </c>
      <c r="T23" s="212">
        <v>14.800000190734863</v>
      </c>
      <c r="U23" s="212">
        <v>15.0600004196167</v>
      </c>
      <c r="V23" s="212">
        <v>13.09000015258789</v>
      </c>
      <c r="W23" s="212">
        <v>13.09000015258789</v>
      </c>
      <c r="X23" s="212">
        <v>12.329999923706055</v>
      </c>
      <c r="Y23" s="212">
        <v>11.90999984741211</v>
      </c>
      <c r="Z23" s="219">
        <f t="shared" si="0"/>
        <v>12.172416667143503</v>
      </c>
      <c r="AA23" s="151">
        <v>17.549999237060547</v>
      </c>
      <c r="AB23" s="152" t="s">
        <v>71</v>
      </c>
      <c r="AC23" s="2">
        <v>21</v>
      </c>
      <c r="AD23" s="151">
        <v>5.820000171661377</v>
      </c>
      <c r="AE23" s="258" t="s">
        <v>479</v>
      </c>
      <c r="AF23" s="1"/>
    </row>
    <row r="24" spans="1:32" ht="11.25" customHeight="1">
      <c r="A24" s="220">
        <v>22</v>
      </c>
      <c r="B24" s="212">
        <v>12.90999984741211</v>
      </c>
      <c r="C24" s="212">
        <v>13.640000343322754</v>
      </c>
      <c r="D24" s="212">
        <v>12.40999984741211</v>
      </c>
      <c r="E24" s="212">
        <v>13.369999885559082</v>
      </c>
      <c r="F24" s="212">
        <v>12.210000038146973</v>
      </c>
      <c r="G24" s="212">
        <v>13.390000343322754</v>
      </c>
      <c r="H24" s="212">
        <v>13.65999984741211</v>
      </c>
      <c r="I24" s="212">
        <v>13.960000038146973</v>
      </c>
      <c r="J24" s="212">
        <v>16.139999389648438</v>
      </c>
      <c r="K24" s="212">
        <v>16.6299991607666</v>
      </c>
      <c r="L24" s="212">
        <v>17.200000762939453</v>
      </c>
      <c r="M24" s="212">
        <v>18.25</v>
      </c>
      <c r="N24" s="212">
        <v>17.729999542236328</v>
      </c>
      <c r="O24" s="212">
        <v>18.09000015258789</v>
      </c>
      <c r="P24" s="212">
        <v>18.06999969482422</v>
      </c>
      <c r="Q24" s="212">
        <v>17.260000228881836</v>
      </c>
      <c r="R24" s="212">
        <v>16.549999237060547</v>
      </c>
      <c r="S24" s="212">
        <v>15.899999618530273</v>
      </c>
      <c r="T24" s="212">
        <v>15.359999656677246</v>
      </c>
      <c r="U24" s="212">
        <v>15.1899995803833</v>
      </c>
      <c r="V24" s="212">
        <v>14.630000114440918</v>
      </c>
      <c r="W24" s="212">
        <v>14.539999961853027</v>
      </c>
      <c r="X24" s="212">
        <v>14.359999656677246</v>
      </c>
      <c r="Y24" s="212">
        <v>13.949999809265137</v>
      </c>
      <c r="Z24" s="219">
        <f t="shared" si="0"/>
        <v>15.224999864896139</v>
      </c>
      <c r="AA24" s="151">
        <v>18.510000228881836</v>
      </c>
      <c r="AB24" s="152" t="s">
        <v>72</v>
      </c>
      <c r="AC24" s="2">
        <v>22</v>
      </c>
      <c r="AD24" s="151">
        <v>11.510000228881836</v>
      </c>
      <c r="AE24" s="258" t="s">
        <v>488</v>
      </c>
      <c r="AF24" s="1"/>
    </row>
    <row r="25" spans="1:32" ht="11.25" customHeight="1">
      <c r="A25" s="220">
        <v>23</v>
      </c>
      <c r="B25" s="212">
        <v>14.350000381469727</v>
      </c>
      <c r="C25" s="212">
        <v>15.010000228881836</v>
      </c>
      <c r="D25" s="212">
        <v>14.350000381469727</v>
      </c>
      <c r="E25" s="212">
        <v>13.289999961853027</v>
      </c>
      <c r="F25" s="212">
        <v>13.260000228881836</v>
      </c>
      <c r="G25" s="212">
        <v>13.289999961853027</v>
      </c>
      <c r="H25" s="212">
        <v>13.239999771118164</v>
      </c>
      <c r="I25" s="212">
        <v>12.729999542236328</v>
      </c>
      <c r="J25" s="212">
        <v>12.539999961853027</v>
      </c>
      <c r="K25" s="212">
        <v>12.710000038146973</v>
      </c>
      <c r="L25" s="212">
        <v>13.350000381469727</v>
      </c>
      <c r="M25" s="212">
        <v>14.65999984741211</v>
      </c>
      <c r="N25" s="212">
        <v>13.680000305175781</v>
      </c>
      <c r="O25" s="212">
        <v>13.079999923706055</v>
      </c>
      <c r="P25" s="212">
        <v>12.260000228881836</v>
      </c>
      <c r="Q25" s="212">
        <v>12.100000381469727</v>
      </c>
      <c r="R25" s="212">
        <v>11.0600004196167</v>
      </c>
      <c r="S25" s="212">
        <v>10.0600004196167</v>
      </c>
      <c r="T25" s="212">
        <v>9.649999618530273</v>
      </c>
      <c r="U25" s="212">
        <v>9.239999771118164</v>
      </c>
      <c r="V25" s="212">
        <v>9.039999961853027</v>
      </c>
      <c r="W25" s="212">
        <v>8.880000114440918</v>
      </c>
      <c r="X25" s="212">
        <v>9.020000457763672</v>
      </c>
      <c r="Y25" s="212">
        <v>8.609999656677246</v>
      </c>
      <c r="Z25" s="219">
        <f t="shared" si="0"/>
        <v>12.06083341439565</v>
      </c>
      <c r="AA25" s="151">
        <v>15.050000190734863</v>
      </c>
      <c r="AB25" s="152" t="s">
        <v>475</v>
      </c>
      <c r="AC25" s="2">
        <v>23</v>
      </c>
      <c r="AD25" s="151">
        <v>8.229999542236328</v>
      </c>
      <c r="AE25" s="258" t="s">
        <v>433</v>
      </c>
      <c r="AF25" s="1"/>
    </row>
    <row r="26" spans="1:32" ht="11.25" customHeight="1">
      <c r="A26" s="220">
        <v>24</v>
      </c>
      <c r="B26" s="212">
        <v>7.809999942779541</v>
      </c>
      <c r="C26" s="212">
        <v>7.550000190734863</v>
      </c>
      <c r="D26" s="212">
        <v>5.894000053405762</v>
      </c>
      <c r="E26" s="212">
        <v>5.8420000076293945</v>
      </c>
      <c r="F26" s="212">
        <v>6.052999973297119</v>
      </c>
      <c r="G26" s="212">
        <v>6.560999870300293</v>
      </c>
      <c r="H26" s="212">
        <v>6.909999847412109</v>
      </c>
      <c r="I26" s="212">
        <v>6.105999946594238</v>
      </c>
      <c r="J26" s="212">
        <v>8.109999656677246</v>
      </c>
      <c r="K26" s="212">
        <v>10.829999923706055</v>
      </c>
      <c r="L26" s="212">
        <v>11.380000114440918</v>
      </c>
      <c r="M26" s="212">
        <v>11.449999809265137</v>
      </c>
      <c r="N26" s="212">
        <v>11.5600004196167</v>
      </c>
      <c r="O26" s="212">
        <v>11.510000228881836</v>
      </c>
      <c r="P26" s="212">
        <v>11.479999542236328</v>
      </c>
      <c r="Q26" s="212">
        <v>11.229999542236328</v>
      </c>
      <c r="R26" s="212">
        <v>10.6899995803833</v>
      </c>
      <c r="S26" s="212">
        <v>10.289999961853027</v>
      </c>
      <c r="T26" s="212">
        <v>10.40999984741211</v>
      </c>
      <c r="U26" s="212">
        <v>8.5600004196167</v>
      </c>
      <c r="V26" s="212">
        <v>7.78000020980835</v>
      </c>
      <c r="W26" s="212">
        <v>6.303999900817871</v>
      </c>
      <c r="X26" s="212">
        <v>5.695000171661377</v>
      </c>
      <c r="Y26" s="212">
        <v>4.9039998054504395</v>
      </c>
      <c r="Z26" s="219">
        <f t="shared" si="0"/>
        <v>8.53787495692571</v>
      </c>
      <c r="AA26" s="151">
        <v>13.100000381469727</v>
      </c>
      <c r="AB26" s="152" t="s">
        <v>156</v>
      </c>
      <c r="AC26" s="2">
        <v>24</v>
      </c>
      <c r="AD26" s="151">
        <v>4.491000175476074</v>
      </c>
      <c r="AE26" s="258" t="s">
        <v>489</v>
      </c>
      <c r="AF26" s="1"/>
    </row>
    <row r="27" spans="1:32" ht="11.25" customHeight="1">
      <c r="A27" s="220">
        <v>25</v>
      </c>
      <c r="B27" s="212">
        <v>4.776000022888184</v>
      </c>
      <c r="C27" s="212">
        <v>3.9639999866485596</v>
      </c>
      <c r="D27" s="212">
        <v>3.6470000743865967</v>
      </c>
      <c r="E27" s="212">
        <v>2.867000102996826</v>
      </c>
      <c r="F27" s="212">
        <v>2.9200000762939453</v>
      </c>
      <c r="G27" s="212">
        <v>2.572000026702881</v>
      </c>
      <c r="H27" s="212">
        <v>3.121000051498413</v>
      </c>
      <c r="I27" s="212">
        <v>5.295000076293945</v>
      </c>
      <c r="J27" s="212">
        <v>8.529999732971191</v>
      </c>
      <c r="K27" s="212">
        <v>11.899999618530273</v>
      </c>
      <c r="L27" s="212">
        <v>13.680000305175781</v>
      </c>
      <c r="M27" s="212">
        <v>13.4399995803833</v>
      </c>
      <c r="N27" s="212">
        <v>13.270000457763672</v>
      </c>
      <c r="O27" s="212">
        <v>13.199999809265137</v>
      </c>
      <c r="P27" s="212">
        <v>13.0600004196167</v>
      </c>
      <c r="Q27" s="212">
        <v>12.869999885559082</v>
      </c>
      <c r="R27" s="212">
        <v>12.619999885559082</v>
      </c>
      <c r="S27" s="212">
        <v>12.640000343322754</v>
      </c>
      <c r="T27" s="212">
        <v>12.520000457763672</v>
      </c>
      <c r="U27" s="212">
        <v>13</v>
      </c>
      <c r="V27" s="212">
        <v>11.020000457763672</v>
      </c>
      <c r="W27" s="212">
        <v>10.850000381469727</v>
      </c>
      <c r="X27" s="212">
        <v>10.550000190734863</v>
      </c>
      <c r="Y27" s="212">
        <v>10.970000267028809</v>
      </c>
      <c r="Z27" s="219">
        <f t="shared" si="0"/>
        <v>9.303416758775711</v>
      </c>
      <c r="AA27" s="151">
        <v>14.640000343322754</v>
      </c>
      <c r="AB27" s="152" t="s">
        <v>342</v>
      </c>
      <c r="AC27" s="2">
        <v>25</v>
      </c>
      <c r="AD27" s="151">
        <v>2.4560000896453857</v>
      </c>
      <c r="AE27" s="258" t="s">
        <v>427</v>
      </c>
      <c r="AF27" s="1"/>
    </row>
    <row r="28" spans="1:32" ht="11.25" customHeight="1">
      <c r="A28" s="220">
        <v>26</v>
      </c>
      <c r="B28" s="212">
        <v>10.739999771118164</v>
      </c>
      <c r="C28" s="212">
        <v>10.989999771118164</v>
      </c>
      <c r="D28" s="212">
        <v>11.789999961853027</v>
      </c>
      <c r="E28" s="212">
        <v>11.140000343322754</v>
      </c>
      <c r="F28" s="212">
        <v>11.470000267028809</v>
      </c>
      <c r="G28" s="212">
        <v>11.180000305175781</v>
      </c>
      <c r="H28" s="212">
        <v>12.220000267028809</v>
      </c>
      <c r="I28" s="212">
        <v>11.420000076293945</v>
      </c>
      <c r="J28" s="212">
        <v>12.420000076293945</v>
      </c>
      <c r="K28" s="212">
        <v>13.789999961853027</v>
      </c>
      <c r="L28" s="212">
        <v>14.390000343322754</v>
      </c>
      <c r="M28" s="212">
        <v>14.670000076293945</v>
      </c>
      <c r="N28" s="212">
        <v>15.0600004196167</v>
      </c>
      <c r="O28" s="212">
        <v>15.119999885559082</v>
      </c>
      <c r="P28" s="212">
        <v>15.430000305175781</v>
      </c>
      <c r="Q28" s="212">
        <v>15.09000015258789</v>
      </c>
      <c r="R28" s="212">
        <v>14.119999885559082</v>
      </c>
      <c r="S28" s="212">
        <v>13.369999885559082</v>
      </c>
      <c r="T28" s="212">
        <v>12.569999694824219</v>
      </c>
      <c r="U28" s="212">
        <v>12.239999771118164</v>
      </c>
      <c r="V28" s="212">
        <v>11.949999809265137</v>
      </c>
      <c r="W28" s="212">
        <v>11.739999771118164</v>
      </c>
      <c r="X28" s="212">
        <v>11.510000228881836</v>
      </c>
      <c r="Y28" s="212">
        <v>10.5</v>
      </c>
      <c r="Z28" s="219">
        <f t="shared" si="0"/>
        <v>12.705000042915344</v>
      </c>
      <c r="AA28" s="151">
        <v>15.729999542236328</v>
      </c>
      <c r="AB28" s="152" t="s">
        <v>476</v>
      </c>
      <c r="AC28" s="2">
        <v>26</v>
      </c>
      <c r="AD28" s="151">
        <v>10.1899995803833</v>
      </c>
      <c r="AE28" s="258" t="s">
        <v>85</v>
      </c>
      <c r="AF28" s="1"/>
    </row>
    <row r="29" spans="1:32" ht="11.25" customHeight="1">
      <c r="A29" s="220">
        <v>27</v>
      </c>
      <c r="B29" s="212">
        <v>10.5</v>
      </c>
      <c r="C29" s="212">
        <v>9.920000076293945</v>
      </c>
      <c r="D29" s="212">
        <v>9.369999885559082</v>
      </c>
      <c r="E29" s="212">
        <v>10.130000114440918</v>
      </c>
      <c r="F29" s="212">
        <v>9.819999694824219</v>
      </c>
      <c r="G29" s="212">
        <v>9.5600004196167</v>
      </c>
      <c r="H29" s="212">
        <v>9.369999885559082</v>
      </c>
      <c r="I29" s="212">
        <v>9.949999809265137</v>
      </c>
      <c r="J29" s="212">
        <v>11.369999885559082</v>
      </c>
      <c r="K29" s="212">
        <v>12.079999923706055</v>
      </c>
      <c r="L29" s="212">
        <v>12.720000267028809</v>
      </c>
      <c r="M29" s="212">
        <v>12.550000190734863</v>
      </c>
      <c r="N29" s="212">
        <v>12.430000305175781</v>
      </c>
      <c r="O29" s="212">
        <v>12.550000190734863</v>
      </c>
      <c r="P29" s="212">
        <v>12.319999694824219</v>
      </c>
      <c r="Q29" s="212">
        <v>12.229999542236328</v>
      </c>
      <c r="R29" s="212">
        <v>11.819999694824219</v>
      </c>
      <c r="S29" s="212">
        <v>12.020000457763672</v>
      </c>
      <c r="T29" s="212">
        <v>10.449999809265137</v>
      </c>
      <c r="U29" s="212">
        <v>9.899999618530273</v>
      </c>
      <c r="V29" s="212">
        <v>8.859999656677246</v>
      </c>
      <c r="W29" s="212">
        <v>8.119999885559082</v>
      </c>
      <c r="X29" s="212">
        <v>7.630000114440918</v>
      </c>
      <c r="Y29" s="212">
        <v>6.685999870300293</v>
      </c>
      <c r="Z29" s="219">
        <f t="shared" si="0"/>
        <v>10.514833291371664</v>
      </c>
      <c r="AA29" s="151">
        <v>13.699999809265137</v>
      </c>
      <c r="AB29" s="152" t="s">
        <v>439</v>
      </c>
      <c r="AC29" s="2">
        <v>27</v>
      </c>
      <c r="AD29" s="151">
        <v>6.675000190734863</v>
      </c>
      <c r="AE29" s="258" t="s">
        <v>184</v>
      </c>
      <c r="AF29" s="1"/>
    </row>
    <row r="30" spans="1:32" ht="11.25" customHeight="1">
      <c r="A30" s="220">
        <v>28</v>
      </c>
      <c r="B30" s="212">
        <v>5.988999843597412</v>
      </c>
      <c r="C30" s="212">
        <v>5.926000118255615</v>
      </c>
      <c r="D30" s="212">
        <v>5.451000213623047</v>
      </c>
      <c r="E30" s="212">
        <v>5.124000072479248</v>
      </c>
      <c r="F30" s="212">
        <v>4.480999946594238</v>
      </c>
      <c r="G30" s="212">
        <v>3.9749999046325684</v>
      </c>
      <c r="H30" s="212">
        <v>4.228000164031982</v>
      </c>
      <c r="I30" s="212">
        <v>6.6579999923706055</v>
      </c>
      <c r="J30" s="212">
        <v>9.140000343322754</v>
      </c>
      <c r="K30" s="212">
        <v>12.630000114440918</v>
      </c>
      <c r="L30" s="212">
        <v>13.890000343322754</v>
      </c>
      <c r="M30" s="212">
        <v>15.279999732971191</v>
      </c>
      <c r="N30" s="212">
        <v>15.180000305175781</v>
      </c>
      <c r="O30" s="212">
        <v>15.550000190734863</v>
      </c>
      <c r="P30" s="212">
        <v>15.6899995803833</v>
      </c>
      <c r="Q30" s="212">
        <v>14.770000457763672</v>
      </c>
      <c r="R30" s="212">
        <v>13.109999656677246</v>
      </c>
      <c r="S30" s="212">
        <v>12.789999961853027</v>
      </c>
      <c r="T30" s="212">
        <v>11.869999885559082</v>
      </c>
      <c r="U30" s="212">
        <v>12.569999694824219</v>
      </c>
      <c r="V30" s="212">
        <v>11.229999542236328</v>
      </c>
      <c r="W30" s="212">
        <v>9.899999618530273</v>
      </c>
      <c r="X30" s="212">
        <v>9.609999656677246</v>
      </c>
      <c r="Y30" s="212">
        <v>7.25</v>
      </c>
      <c r="Z30" s="219">
        <f t="shared" si="0"/>
        <v>10.09549997250239</v>
      </c>
      <c r="AA30" s="151">
        <v>16.299999237060547</v>
      </c>
      <c r="AB30" s="152" t="s">
        <v>59</v>
      </c>
      <c r="AC30" s="2">
        <v>28</v>
      </c>
      <c r="AD30" s="151">
        <v>3.8380000591278076</v>
      </c>
      <c r="AE30" s="258" t="s">
        <v>490</v>
      </c>
      <c r="AF30" s="1"/>
    </row>
    <row r="31" spans="1:32" ht="11.25" customHeight="1">
      <c r="A31" s="220">
        <v>29</v>
      </c>
      <c r="B31" s="212">
        <v>6.421999931335449</v>
      </c>
      <c r="C31" s="212">
        <v>6.073999881744385</v>
      </c>
      <c r="D31" s="212">
        <v>5.241000175476074</v>
      </c>
      <c r="E31" s="212">
        <v>4.206999778747559</v>
      </c>
      <c r="F31" s="212">
        <v>3.5429999828338623</v>
      </c>
      <c r="G31" s="212">
        <v>2.9630000591278076</v>
      </c>
      <c r="H31" s="212">
        <v>2.805000066757202</v>
      </c>
      <c r="I31" s="212">
        <v>5.729000091552734</v>
      </c>
      <c r="J31" s="212">
        <v>8.489999771118164</v>
      </c>
      <c r="K31" s="212">
        <v>10.399999618530273</v>
      </c>
      <c r="L31" s="212">
        <v>14.079999923706055</v>
      </c>
      <c r="M31" s="212">
        <v>14.539999961853027</v>
      </c>
      <c r="N31" s="212">
        <v>14.140000343322754</v>
      </c>
      <c r="O31" s="212">
        <v>14.569999694824219</v>
      </c>
      <c r="P31" s="212">
        <v>14.420000076293945</v>
      </c>
      <c r="Q31" s="212">
        <v>13.300000190734863</v>
      </c>
      <c r="R31" s="212">
        <v>11.789999961853027</v>
      </c>
      <c r="S31" s="212">
        <v>11.239999771118164</v>
      </c>
      <c r="T31" s="212">
        <v>10.170000076293945</v>
      </c>
      <c r="U31" s="212">
        <v>9.729999542236328</v>
      </c>
      <c r="V31" s="212">
        <v>7.159999847412109</v>
      </c>
      <c r="W31" s="212">
        <v>6.242000102996826</v>
      </c>
      <c r="X31" s="212">
        <v>4.406000137329102</v>
      </c>
      <c r="Y31" s="212">
        <v>5.165999889373779</v>
      </c>
      <c r="Z31" s="219">
        <f t="shared" si="0"/>
        <v>8.617833286523819</v>
      </c>
      <c r="AA31" s="151">
        <v>16.389999389648438</v>
      </c>
      <c r="AB31" s="152" t="s">
        <v>418</v>
      </c>
      <c r="AC31" s="2">
        <v>29</v>
      </c>
      <c r="AD31" s="151">
        <v>2.7730000019073486</v>
      </c>
      <c r="AE31" s="258" t="s">
        <v>491</v>
      </c>
      <c r="AF31" s="1"/>
    </row>
    <row r="32" spans="1:32" ht="11.25" customHeight="1">
      <c r="A32" s="220">
        <v>30</v>
      </c>
      <c r="B32" s="212">
        <v>4.817999839782715</v>
      </c>
      <c r="C32" s="212">
        <v>3.8369998931884766</v>
      </c>
      <c r="D32" s="212">
        <v>3.6579999923706055</v>
      </c>
      <c r="E32" s="212">
        <v>4.513000011444092</v>
      </c>
      <c r="F32" s="212">
        <v>4.302000045776367</v>
      </c>
      <c r="G32" s="212">
        <v>3.6700000762939453</v>
      </c>
      <c r="H32" s="212">
        <v>3.7009999752044678</v>
      </c>
      <c r="I32" s="212">
        <v>5.632999897003174</v>
      </c>
      <c r="J32" s="212">
        <v>7.510000228881836</v>
      </c>
      <c r="K32" s="212">
        <v>10.210000038146973</v>
      </c>
      <c r="L32" s="212">
        <v>13.670000076293945</v>
      </c>
      <c r="M32" s="212">
        <v>14.460000038146973</v>
      </c>
      <c r="N32" s="212">
        <v>13.779999732971191</v>
      </c>
      <c r="O32" s="212">
        <v>13.569999694824219</v>
      </c>
      <c r="P32" s="212">
        <v>13.369999885559082</v>
      </c>
      <c r="Q32" s="212">
        <v>12.930000305175781</v>
      </c>
      <c r="R32" s="212">
        <v>12.390000343322754</v>
      </c>
      <c r="S32" s="212">
        <v>11.8100004196167</v>
      </c>
      <c r="T32" s="212">
        <v>10.989999771118164</v>
      </c>
      <c r="U32" s="212">
        <v>8.420000076293945</v>
      </c>
      <c r="V32" s="212">
        <v>7.849999904632568</v>
      </c>
      <c r="W32" s="212">
        <v>6.833000183105469</v>
      </c>
      <c r="X32" s="212">
        <v>6.623000144958496</v>
      </c>
      <c r="Y32" s="212">
        <v>6.063000202178955</v>
      </c>
      <c r="Z32" s="219">
        <f t="shared" si="0"/>
        <v>8.525458365678787</v>
      </c>
      <c r="AA32" s="151">
        <v>16.200000762939453</v>
      </c>
      <c r="AB32" s="152" t="s">
        <v>389</v>
      </c>
      <c r="AC32" s="2">
        <v>30</v>
      </c>
      <c r="AD32" s="151">
        <v>3.0460000038146973</v>
      </c>
      <c r="AE32" s="258" t="s">
        <v>492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10</v>
      </c>
      <c r="B34" s="222">
        <f aca="true" t="shared" si="1" ref="B34:Q34">AVERAGE(B3:B33)</f>
        <v>8.970000044504802</v>
      </c>
      <c r="C34" s="222">
        <f t="shared" si="1"/>
        <v>8.832433398564657</v>
      </c>
      <c r="D34" s="222">
        <f t="shared" si="1"/>
        <v>8.428433314959209</v>
      </c>
      <c r="E34" s="222">
        <f t="shared" si="1"/>
        <v>8.645333385467529</v>
      </c>
      <c r="F34" s="222">
        <f t="shared" si="1"/>
        <v>8.193899941444396</v>
      </c>
      <c r="G34" s="222">
        <f t="shared" si="1"/>
        <v>7.981866709391276</v>
      </c>
      <c r="H34" s="222">
        <f t="shared" si="1"/>
        <v>8.344533292452494</v>
      </c>
      <c r="I34" s="222">
        <f t="shared" si="1"/>
        <v>9.52053329149882</v>
      </c>
      <c r="J34" s="222">
        <f t="shared" si="1"/>
        <v>11.77633334795634</v>
      </c>
      <c r="K34" s="222">
        <f t="shared" si="1"/>
        <v>14.04633321762085</v>
      </c>
      <c r="L34" s="222">
        <f t="shared" si="1"/>
        <v>15.285666783650717</v>
      </c>
      <c r="M34" s="222">
        <f t="shared" si="1"/>
        <v>15.754000091552735</v>
      </c>
      <c r="N34" s="222">
        <f t="shared" si="1"/>
        <v>15.2450000445048</v>
      </c>
      <c r="O34" s="222">
        <f t="shared" si="1"/>
        <v>15.205666732788085</v>
      </c>
      <c r="P34" s="222">
        <f t="shared" si="1"/>
        <v>14.972333335876465</v>
      </c>
      <c r="Q34" s="222">
        <f t="shared" si="1"/>
        <v>14.412333329518637</v>
      </c>
      <c r="R34" s="222">
        <f>AVERAGE(R3:R33)</f>
        <v>13.378633403778077</v>
      </c>
      <c r="S34" s="222">
        <f aca="true" t="shared" si="2" ref="S34:Y34">AVERAGE(S3:S33)</f>
        <v>12.76033329963684</v>
      </c>
      <c r="T34" s="222">
        <f t="shared" si="2"/>
        <v>12.17979998588562</v>
      </c>
      <c r="U34" s="222">
        <f t="shared" si="2"/>
        <v>11.572566588719686</v>
      </c>
      <c r="V34" s="222">
        <f t="shared" si="2"/>
        <v>10.532933330535888</v>
      </c>
      <c r="W34" s="222">
        <f t="shared" si="2"/>
        <v>9.932766644159953</v>
      </c>
      <c r="X34" s="222">
        <f t="shared" si="2"/>
        <v>9.29256666501363</v>
      </c>
      <c r="Y34" s="222">
        <f t="shared" si="2"/>
        <v>9.067133363087972</v>
      </c>
      <c r="Z34" s="222">
        <f>AVERAGE(B3:Y33)</f>
        <v>11.430476397607062</v>
      </c>
      <c r="AA34" s="223">
        <f>(AVERAGE(最高))</f>
        <v>16.825666777292888</v>
      </c>
      <c r="AB34" s="224"/>
      <c r="AC34" s="225"/>
      <c r="AD34" s="223">
        <f>(AVERAGE(最低))</f>
        <v>6.489333371321361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21.979999542236328</v>
      </c>
      <c r="C46" s="158">
        <v>9</v>
      </c>
      <c r="D46" s="159" t="s">
        <v>123</v>
      </c>
      <c r="E46" s="202"/>
      <c r="F46" s="156"/>
      <c r="G46" s="157">
        <f>MIN(最低)</f>
        <v>1.3070000410079956</v>
      </c>
      <c r="H46" s="158">
        <v>16</v>
      </c>
      <c r="I46" s="260" t="s">
        <v>483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12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6.064000129699707</v>
      </c>
      <c r="C3" s="212">
        <v>6.285999774932861</v>
      </c>
      <c r="D3" s="212">
        <v>5.822000026702881</v>
      </c>
      <c r="E3" s="212">
        <v>6.10699987411499</v>
      </c>
      <c r="F3" s="212">
        <v>7.789999961853027</v>
      </c>
      <c r="G3" s="212">
        <v>7.230000019073486</v>
      </c>
      <c r="H3" s="212">
        <v>6.572000026702881</v>
      </c>
      <c r="I3" s="212">
        <v>7.320000171661377</v>
      </c>
      <c r="J3" s="212">
        <v>9.920000076293945</v>
      </c>
      <c r="K3" s="212">
        <v>13.079999923706055</v>
      </c>
      <c r="L3" s="212">
        <v>15.729999542236328</v>
      </c>
      <c r="M3" s="212">
        <v>15.84000015258789</v>
      </c>
      <c r="N3" s="212">
        <v>14.960000038146973</v>
      </c>
      <c r="O3" s="212">
        <v>15.449999809265137</v>
      </c>
      <c r="P3" s="212">
        <v>15.289999961853027</v>
      </c>
      <c r="Q3" s="212">
        <v>14.619999885559082</v>
      </c>
      <c r="R3" s="212">
        <v>13.75</v>
      </c>
      <c r="S3" s="212">
        <v>13.039999961853027</v>
      </c>
      <c r="T3" s="212">
        <v>12.199999809265137</v>
      </c>
      <c r="U3" s="212">
        <v>10.180000305175781</v>
      </c>
      <c r="V3" s="212">
        <v>8.369999885559082</v>
      </c>
      <c r="W3" s="212">
        <v>7.739999771118164</v>
      </c>
      <c r="X3" s="212">
        <v>7.269999980926514</v>
      </c>
      <c r="Y3" s="212">
        <v>7.949999809265137</v>
      </c>
      <c r="Z3" s="219">
        <f aca="true" t="shared" si="0" ref="Z3:Z33">AVERAGE(B3:Y3)</f>
        <v>10.357541620731354</v>
      </c>
      <c r="AA3" s="151">
        <v>17.149999618530273</v>
      </c>
      <c r="AB3" s="152" t="s">
        <v>385</v>
      </c>
      <c r="AC3" s="2">
        <v>1</v>
      </c>
      <c r="AD3" s="151">
        <v>5.431000232696533</v>
      </c>
      <c r="AE3" s="258" t="s">
        <v>203</v>
      </c>
      <c r="AF3" s="1"/>
    </row>
    <row r="4" spans="1:32" ht="11.25" customHeight="1">
      <c r="A4" s="220">
        <v>2</v>
      </c>
      <c r="B4" s="212">
        <v>6.813000202178955</v>
      </c>
      <c r="C4" s="212">
        <v>7.489999771118164</v>
      </c>
      <c r="D4" s="212">
        <v>7.119999885559082</v>
      </c>
      <c r="E4" s="212">
        <v>6.486999988555908</v>
      </c>
      <c r="F4" s="212">
        <v>6.044000148773193</v>
      </c>
      <c r="G4" s="212">
        <v>6.24399995803833</v>
      </c>
      <c r="H4" s="212">
        <v>6.4029998779296875</v>
      </c>
      <c r="I4" s="212">
        <v>7.699999809265137</v>
      </c>
      <c r="J4" s="212">
        <v>10.829999923706055</v>
      </c>
      <c r="K4" s="212">
        <v>16.639999389648438</v>
      </c>
      <c r="L4" s="212">
        <v>17.149999618530273</v>
      </c>
      <c r="M4" s="212">
        <v>17.3700008392334</v>
      </c>
      <c r="N4" s="212">
        <v>16.940000534057617</v>
      </c>
      <c r="O4" s="212">
        <v>16.8799991607666</v>
      </c>
      <c r="P4" s="212">
        <v>16.56999969482422</v>
      </c>
      <c r="Q4" s="212">
        <v>16.15999984741211</v>
      </c>
      <c r="R4" s="212">
        <v>16.1200008392334</v>
      </c>
      <c r="S4" s="213">
        <v>16.270000457763672</v>
      </c>
      <c r="T4" s="212">
        <v>16.690000534057617</v>
      </c>
      <c r="U4" s="212">
        <v>16.989999771118164</v>
      </c>
      <c r="V4" s="212">
        <v>16.93000030517578</v>
      </c>
      <c r="W4" s="212">
        <v>16.770000457763672</v>
      </c>
      <c r="X4" s="212">
        <v>17.329999923706055</v>
      </c>
      <c r="Y4" s="212">
        <v>17.200000762939453</v>
      </c>
      <c r="Z4" s="219">
        <f t="shared" si="0"/>
        <v>13.214208404223124</v>
      </c>
      <c r="AA4" s="151">
        <v>17.770000457763672</v>
      </c>
      <c r="AB4" s="152" t="s">
        <v>349</v>
      </c>
      <c r="AC4" s="2">
        <v>2</v>
      </c>
      <c r="AD4" s="151">
        <v>5.5269999504089355</v>
      </c>
      <c r="AE4" s="258" t="s">
        <v>502</v>
      </c>
      <c r="AF4" s="1"/>
    </row>
    <row r="5" spans="1:32" ht="11.25" customHeight="1">
      <c r="A5" s="220">
        <v>3</v>
      </c>
      <c r="B5" s="212">
        <v>16.639999389648438</v>
      </c>
      <c r="C5" s="212">
        <v>17.450000762939453</v>
      </c>
      <c r="D5" s="212">
        <v>16.309999465942383</v>
      </c>
      <c r="E5" s="212">
        <v>17.100000381469727</v>
      </c>
      <c r="F5" s="212">
        <v>16.780000686645508</v>
      </c>
      <c r="G5" s="212">
        <v>17.149999618530273</v>
      </c>
      <c r="H5" s="212">
        <v>17.270000457763672</v>
      </c>
      <c r="I5" s="212">
        <v>17.739999771118164</v>
      </c>
      <c r="J5" s="212">
        <v>17.959999084472656</v>
      </c>
      <c r="K5" s="212">
        <v>18.34000015258789</v>
      </c>
      <c r="L5" s="212">
        <v>19.459999084472656</v>
      </c>
      <c r="M5" s="212">
        <v>18.200000762939453</v>
      </c>
      <c r="N5" s="212">
        <v>18.450000762939453</v>
      </c>
      <c r="O5" s="212">
        <v>19.600000381469727</v>
      </c>
      <c r="P5" s="212">
        <v>19.43000030517578</v>
      </c>
      <c r="Q5" s="212">
        <v>18.559999465942383</v>
      </c>
      <c r="R5" s="212">
        <v>17.780000686645508</v>
      </c>
      <c r="S5" s="212">
        <v>17.709999084472656</v>
      </c>
      <c r="T5" s="212">
        <v>15.59000015258789</v>
      </c>
      <c r="U5" s="212">
        <v>10.600000381469727</v>
      </c>
      <c r="V5" s="212">
        <v>10.260000228881836</v>
      </c>
      <c r="W5" s="212">
        <v>9.34000015258789</v>
      </c>
      <c r="X5" s="212">
        <v>8.770000457763672</v>
      </c>
      <c r="Y5" s="212">
        <v>10.069999694824219</v>
      </c>
      <c r="Z5" s="219">
        <f t="shared" si="0"/>
        <v>16.106666723887127</v>
      </c>
      <c r="AA5" s="151">
        <v>20.25</v>
      </c>
      <c r="AB5" s="152" t="s">
        <v>493</v>
      </c>
      <c r="AC5" s="2">
        <v>3</v>
      </c>
      <c r="AD5" s="151">
        <v>8.729999542236328</v>
      </c>
      <c r="AE5" s="258" t="s">
        <v>330</v>
      </c>
      <c r="AF5" s="1"/>
    </row>
    <row r="6" spans="1:32" ht="11.25" customHeight="1">
      <c r="A6" s="220">
        <v>4</v>
      </c>
      <c r="B6" s="212">
        <v>9.399999618530273</v>
      </c>
      <c r="C6" s="212">
        <v>8.890000343322754</v>
      </c>
      <c r="D6" s="212">
        <v>7.980000019073486</v>
      </c>
      <c r="E6" s="212">
        <v>6.927999973297119</v>
      </c>
      <c r="F6" s="212">
        <v>5.619999885559082</v>
      </c>
      <c r="G6" s="212">
        <v>4.986999988555908</v>
      </c>
      <c r="H6" s="212">
        <v>6.001999855041504</v>
      </c>
      <c r="I6" s="212">
        <v>7.369999885559082</v>
      </c>
      <c r="J6" s="212">
        <v>8.640000343322754</v>
      </c>
      <c r="K6" s="212">
        <v>11.3100004196167</v>
      </c>
      <c r="L6" s="212">
        <v>13.640000343322754</v>
      </c>
      <c r="M6" s="212">
        <v>15.050000190734863</v>
      </c>
      <c r="N6" s="212">
        <v>14.609999656677246</v>
      </c>
      <c r="O6" s="212">
        <v>14.550000190734863</v>
      </c>
      <c r="P6" s="212">
        <v>14.319999694824219</v>
      </c>
      <c r="Q6" s="212">
        <v>13.039999961853027</v>
      </c>
      <c r="R6" s="212">
        <v>11.789999961853027</v>
      </c>
      <c r="S6" s="212">
        <v>11.600000381469727</v>
      </c>
      <c r="T6" s="212">
        <v>10.40999984741211</v>
      </c>
      <c r="U6" s="212">
        <v>8.460000038146973</v>
      </c>
      <c r="V6" s="212">
        <v>7.440000057220459</v>
      </c>
      <c r="W6" s="212">
        <v>6.579999923706055</v>
      </c>
      <c r="X6" s="212">
        <v>5.894000053405762</v>
      </c>
      <c r="Y6" s="212">
        <v>5.5879998207092285</v>
      </c>
      <c r="Z6" s="219">
        <f t="shared" si="0"/>
        <v>9.587458352247873</v>
      </c>
      <c r="AA6" s="151">
        <v>15.800000190734863</v>
      </c>
      <c r="AB6" s="152" t="s">
        <v>126</v>
      </c>
      <c r="AC6" s="2">
        <v>4</v>
      </c>
      <c r="AD6" s="151">
        <v>4.354000091552734</v>
      </c>
      <c r="AE6" s="258" t="s">
        <v>503</v>
      </c>
      <c r="AF6" s="1"/>
    </row>
    <row r="7" spans="1:32" ht="11.25" customHeight="1">
      <c r="A7" s="220">
        <v>5</v>
      </c>
      <c r="B7" s="212">
        <v>5.514999866485596</v>
      </c>
      <c r="C7" s="212">
        <v>5.103000164031982</v>
      </c>
      <c r="D7" s="212">
        <v>3.7950000762939453</v>
      </c>
      <c r="E7" s="212">
        <v>3.4159998893737793</v>
      </c>
      <c r="F7" s="212">
        <v>3.1630001068115234</v>
      </c>
      <c r="G7" s="212">
        <v>2.9519999027252197</v>
      </c>
      <c r="H7" s="212">
        <v>3.2049999237060547</v>
      </c>
      <c r="I7" s="212">
        <v>5.083000183105469</v>
      </c>
      <c r="J7" s="212">
        <v>8.15999984741211</v>
      </c>
      <c r="K7" s="212">
        <v>11.569999694824219</v>
      </c>
      <c r="L7" s="212">
        <v>13.489999771118164</v>
      </c>
      <c r="M7" s="212">
        <v>15.010000228881836</v>
      </c>
      <c r="N7" s="212">
        <v>14.170000076293945</v>
      </c>
      <c r="O7" s="212">
        <v>14.699999809265137</v>
      </c>
      <c r="P7" s="212">
        <v>15.1899995803833</v>
      </c>
      <c r="Q7" s="212">
        <v>14.270000457763672</v>
      </c>
      <c r="R7" s="212">
        <v>12.020000457763672</v>
      </c>
      <c r="S7" s="212">
        <v>11.869999885559082</v>
      </c>
      <c r="T7" s="212">
        <v>11</v>
      </c>
      <c r="U7" s="212">
        <v>8.84000015258789</v>
      </c>
      <c r="V7" s="212">
        <v>8.279999732971191</v>
      </c>
      <c r="W7" s="212">
        <v>6.940999984741211</v>
      </c>
      <c r="X7" s="212">
        <v>6.7820000648498535</v>
      </c>
      <c r="Y7" s="212">
        <v>6.7179999351501465</v>
      </c>
      <c r="Z7" s="219">
        <f t="shared" si="0"/>
        <v>8.801791658004126</v>
      </c>
      <c r="AA7" s="151">
        <v>16.670000076293945</v>
      </c>
      <c r="AB7" s="152" t="s">
        <v>65</v>
      </c>
      <c r="AC7" s="2">
        <v>5</v>
      </c>
      <c r="AD7" s="151">
        <v>2.5409998893737793</v>
      </c>
      <c r="AE7" s="258" t="s">
        <v>504</v>
      </c>
      <c r="AF7" s="1"/>
    </row>
    <row r="8" spans="1:32" ht="11.25" customHeight="1">
      <c r="A8" s="220">
        <v>6</v>
      </c>
      <c r="B8" s="212">
        <v>5.821000099182129</v>
      </c>
      <c r="C8" s="212">
        <v>5.440999984741211</v>
      </c>
      <c r="D8" s="212">
        <v>5.420000076293945</v>
      </c>
      <c r="E8" s="212">
        <v>5.040999889373779</v>
      </c>
      <c r="F8" s="212">
        <v>4.914000034332275</v>
      </c>
      <c r="G8" s="212">
        <v>4.820000171661377</v>
      </c>
      <c r="H8" s="212">
        <v>4.534999847412109</v>
      </c>
      <c r="I8" s="212">
        <v>5.65500020980835</v>
      </c>
      <c r="J8" s="212">
        <v>8.680000305175781</v>
      </c>
      <c r="K8" s="212">
        <v>12.5</v>
      </c>
      <c r="L8" s="212">
        <v>14.010000228881836</v>
      </c>
      <c r="M8" s="212">
        <v>16.280000686645508</v>
      </c>
      <c r="N8" s="212">
        <v>16.170000076293945</v>
      </c>
      <c r="O8" s="212">
        <v>16.829999923706055</v>
      </c>
      <c r="P8" s="212">
        <v>16.389999389648438</v>
      </c>
      <c r="Q8" s="212">
        <v>15.210000038146973</v>
      </c>
      <c r="R8" s="212">
        <v>13.539999961853027</v>
      </c>
      <c r="S8" s="212">
        <v>12.920000076293945</v>
      </c>
      <c r="T8" s="212">
        <v>13.260000228881836</v>
      </c>
      <c r="U8" s="212">
        <v>12.800000190734863</v>
      </c>
      <c r="V8" s="212">
        <v>11.199999809265137</v>
      </c>
      <c r="W8" s="212">
        <v>8.8100004196167</v>
      </c>
      <c r="X8" s="212">
        <v>8.399999618530273</v>
      </c>
      <c r="Y8" s="212">
        <v>8.170000076293945</v>
      </c>
      <c r="Z8" s="219">
        <f t="shared" si="0"/>
        <v>10.28404172261556</v>
      </c>
      <c r="AA8" s="151">
        <v>16.959999084472656</v>
      </c>
      <c r="AB8" s="152" t="s">
        <v>494</v>
      </c>
      <c r="AC8" s="2">
        <v>6</v>
      </c>
      <c r="AD8" s="151">
        <v>4.513000011444092</v>
      </c>
      <c r="AE8" s="258" t="s">
        <v>134</v>
      </c>
      <c r="AF8" s="1"/>
    </row>
    <row r="9" spans="1:32" ht="11.25" customHeight="1">
      <c r="A9" s="220">
        <v>7</v>
      </c>
      <c r="B9" s="212">
        <v>7.409999847412109</v>
      </c>
      <c r="C9" s="212">
        <v>6.632999897003174</v>
      </c>
      <c r="D9" s="212">
        <v>7.260000228881836</v>
      </c>
      <c r="E9" s="212">
        <v>6.252999782562256</v>
      </c>
      <c r="F9" s="212">
        <v>6.126999855041504</v>
      </c>
      <c r="G9" s="212">
        <v>6.13700008392334</v>
      </c>
      <c r="H9" s="212">
        <v>6.581999778747559</v>
      </c>
      <c r="I9" s="212">
        <v>7.050000190734863</v>
      </c>
      <c r="J9" s="212">
        <v>8.789999961853027</v>
      </c>
      <c r="K9" s="212">
        <v>13.829999923706055</v>
      </c>
      <c r="L9" s="212">
        <v>14.319999694824219</v>
      </c>
      <c r="M9" s="212">
        <v>15.010000228881836</v>
      </c>
      <c r="N9" s="212">
        <v>14.039999961853027</v>
      </c>
      <c r="O9" s="212">
        <v>13.640000343322754</v>
      </c>
      <c r="P9" s="212">
        <v>12.90999984741211</v>
      </c>
      <c r="Q9" s="212">
        <v>12.100000381469727</v>
      </c>
      <c r="R9" s="212">
        <v>11.399999618530273</v>
      </c>
      <c r="S9" s="212">
        <v>10.890000343322754</v>
      </c>
      <c r="T9" s="212">
        <v>9.84000015258789</v>
      </c>
      <c r="U9" s="212">
        <v>8.760000228881836</v>
      </c>
      <c r="V9" s="212">
        <v>7.860000133514404</v>
      </c>
      <c r="W9" s="212">
        <v>7.940000057220459</v>
      </c>
      <c r="X9" s="212">
        <v>7.460000038146973</v>
      </c>
      <c r="Y9" s="212">
        <v>6.824999809265137</v>
      </c>
      <c r="Z9" s="219">
        <f t="shared" si="0"/>
        <v>9.544458349545797</v>
      </c>
      <c r="AA9" s="151">
        <v>15.279999732971191</v>
      </c>
      <c r="AB9" s="152" t="s">
        <v>159</v>
      </c>
      <c r="AC9" s="2">
        <v>7</v>
      </c>
      <c r="AD9" s="151">
        <v>5.809999942779541</v>
      </c>
      <c r="AE9" s="258" t="s">
        <v>505</v>
      </c>
      <c r="AF9" s="1"/>
    </row>
    <row r="10" spans="1:32" ht="11.25" customHeight="1">
      <c r="A10" s="220">
        <v>8</v>
      </c>
      <c r="B10" s="212">
        <v>6.486999988555908</v>
      </c>
      <c r="C10" s="212">
        <v>5.863999843597412</v>
      </c>
      <c r="D10" s="212">
        <v>5.484000205993652</v>
      </c>
      <c r="E10" s="212">
        <v>5.2729997634887695</v>
      </c>
      <c r="F10" s="212">
        <v>5.104000091552734</v>
      </c>
      <c r="G10" s="212">
        <v>5.421000003814697</v>
      </c>
      <c r="H10" s="212">
        <v>5.813000202178955</v>
      </c>
      <c r="I10" s="212">
        <v>5.813000202178955</v>
      </c>
      <c r="J10" s="212">
        <v>6.3520002365112305</v>
      </c>
      <c r="K10" s="212">
        <v>7.920000076293945</v>
      </c>
      <c r="L10" s="212">
        <v>10.149999618530273</v>
      </c>
      <c r="M10" s="212">
        <v>10.319999694824219</v>
      </c>
      <c r="N10" s="212">
        <v>9.949999809265137</v>
      </c>
      <c r="O10" s="212">
        <v>10.550000190734863</v>
      </c>
      <c r="P10" s="212">
        <v>10.619999885559082</v>
      </c>
      <c r="Q10" s="212">
        <v>10.050000190734863</v>
      </c>
      <c r="R10" s="212">
        <v>8.300000190734863</v>
      </c>
      <c r="S10" s="212">
        <v>7.519999980926514</v>
      </c>
      <c r="T10" s="212">
        <v>5.326000213623047</v>
      </c>
      <c r="U10" s="212">
        <v>5.50600004196167</v>
      </c>
      <c r="V10" s="212">
        <v>4.197999954223633</v>
      </c>
      <c r="W10" s="212">
        <v>3.617000102996826</v>
      </c>
      <c r="X10" s="212">
        <v>2.9630000591278076</v>
      </c>
      <c r="Y10" s="212">
        <v>2.8469998836517334</v>
      </c>
      <c r="Z10" s="219">
        <f t="shared" si="0"/>
        <v>6.727000017960866</v>
      </c>
      <c r="AA10" s="151">
        <v>11.199999809265137</v>
      </c>
      <c r="AB10" s="152" t="s">
        <v>318</v>
      </c>
      <c r="AC10" s="2">
        <v>8</v>
      </c>
      <c r="AD10" s="151">
        <v>2.6679999828338623</v>
      </c>
      <c r="AE10" s="258" t="s">
        <v>334</v>
      </c>
      <c r="AF10" s="1"/>
    </row>
    <row r="11" spans="1:32" ht="11.25" customHeight="1">
      <c r="A11" s="220">
        <v>9</v>
      </c>
      <c r="B11" s="212">
        <v>3.194999933242798</v>
      </c>
      <c r="C11" s="212">
        <v>3.9660000801086426</v>
      </c>
      <c r="D11" s="212">
        <v>3.1110000610351562</v>
      </c>
      <c r="E11" s="212">
        <v>2.941999912261963</v>
      </c>
      <c r="F11" s="212">
        <v>3.88100004196167</v>
      </c>
      <c r="G11" s="212">
        <v>7.239999771118164</v>
      </c>
      <c r="H11" s="212">
        <v>3.236999988555908</v>
      </c>
      <c r="I11" s="212">
        <v>3.8929998874664307</v>
      </c>
      <c r="J11" s="212">
        <v>4.875999927520752</v>
      </c>
      <c r="K11" s="212">
        <v>7.130000114440918</v>
      </c>
      <c r="L11" s="212">
        <v>9.3100004196167</v>
      </c>
      <c r="M11" s="212">
        <v>9.479999542236328</v>
      </c>
      <c r="N11" s="212">
        <v>10.0600004196167</v>
      </c>
      <c r="O11" s="212">
        <v>9.739999771118164</v>
      </c>
      <c r="P11" s="212">
        <v>9.680000305175781</v>
      </c>
      <c r="Q11" s="212">
        <v>9</v>
      </c>
      <c r="R11" s="212">
        <v>8.300000190734863</v>
      </c>
      <c r="S11" s="212">
        <v>8.029999732971191</v>
      </c>
      <c r="T11" s="212">
        <v>7.960000038146973</v>
      </c>
      <c r="U11" s="212">
        <v>6.710999965667725</v>
      </c>
      <c r="V11" s="212">
        <v>5.486000061035156</v>
      </c>
      <c r="W11" s="212">
        <v>3.9019999504089355</v>
      </c>
      <c r="X11" s="212">
        <v>3.6489999294281006</v>
      </c>
      <c r="Y11" s="212">
        <v>4.303999900817871</v>
      </c>
      <c r="Z11" s="219">
        <f t="shared" si="0"/>
        <v>6.211791664361954</v>
      </c>
      <c r="AA11" s="151">
        <v>11.130000114440918</v>
      </c>
      <c r="AB11" s="152" t="s">
        <v>495</v>
      </c>
      <c r="AC11" s="2">
        <v>9</v>
      </c>
      <c r="AD11" s="151">
        <v>2.5940001010894775</v>
      </c>
      <c r="AE11" s="258" t="s">
        <v>506</v>
      </c>
      <c r="AF11" s="1"/>
    </row>
    <row r="12" spans="1:32" ht="11.25" customHeight="1">
      <c r="A12" s="228">
        <v>10</v>
      </c>
      <c r="B12" s="214">
        <v>3.9549999237060547</v>
      </c>
      <c r="C12" s="214">
        <v>2.615000009536743</v>
      </c>
      <c r="D12" s="214">
        <v>2.7739999294281006</v>
      </c>
      <c r="E12" s="214">
        <v>6.375</v>
      </c>
      <c r="F12" s="214">
        <v>6.099999904632568</v>
      </c>
      <c r="G12" s="214">
        <v>6.460000038146973</v>
      </c>
      <c r="H12" s="214">
        <v>6.2170000076293945</v>
      </c>
      <c r="I12" s="214">
        <v>6.576000213623047</v>
      </c>
      <c r="J12" s="214">
        <v>5.835000038146973</v>
      </c>
      <c r="K12" s="214">
        <v>8.949999809265137</v>
      </c>
      <c r="L12" s="214">
        <v>10.789999961853027</v>
      </c>
      <c r="M12" s="214">
        <v>12.369999885559082</v>
      </c>
      <c r="N12" s="214">
        <v>10.859999656677246</v>
      </c>
      <c r="O12" s="214">
        <v>11.319999694824219</v>
      </c>
      <c r="P12" s="214">
        <v>10.779999732971191</v>
      </c>
      <c r="Q12" s="214">
        <v>10.550000190734863</v>
      </c>
      <c r="R12" s="214">
        <v>9.109999656677246</v>
      </c>
      <c r="S12" s="214">
        <v>7.820000171661377</v>
      </c>
      <c r="T12" s="214">
        <v>8.029999732971191</v>
      </c>
      <c r="U12" s="214">
        <v>8.579999923706055</v>
      </c>
      <c r="V12" s="214">
        <v>6.997000217437744</v>
      </c>
      <c r="W12" s="214">
        <v>7.320000171661377</v>
      </c>
      <c r="X12" s="214">
        <v>7.739999771118164</v>
      </c>
      <c r="Y12" s="214">
        <v>7.300000190734863</v>
      </c>
      <c r="Z12" s="229">
        <f t="shared" si="0"/>
        <v>7.72599995136261</v>
      </c>
      <c r="AA12" s="157">
        <v>13.229999542236328</v>
      </c>
      <c r="AB12" s="215" t="s">
        <v>72</v>
      </c>
      <c r="AC12" s="216">
        <v>10</v>
      </c>
      <c r="AD12" s="157">
        <v>2.4149999618530273</v>
      </c>
      <c r="AE12" s="259" t="s">
        <v>507</v>
      </c>
      <c r="AF12" s="1"/>
    </row>
    <row r="13" spans="1:32" ht="11.25" customHeight="1">
      <c r="A13" s="220">
        <v>11</v>
      </c>
      <c r="B13" s="212">
        <v>6.215000152587891</v>
      </c>
      <c r="C13" s="212">
        <v>7.75</v>
      </c>
      <c r="D13" s="212">
        <v>7.900000095367432</v>
      </c>
      <c r="E13" s="212">
        <v>7.829999923706055</v>
      </c>
      <c r="F13" s="212">
        <v>5.5279998779296875</v>
      </c>
      <c r="G13" s="212">
        <v>4.440999984741211</v>
      </c>
      <c r="H13" s="212">
        <v>5.0960001945495605</v>
      </c>
      <c r="I13" s="212">
        <v>5.868000030517578</v>
      </c>
      <c r="J13" s="212">
        <v>7.829999923706055</v>
      </c>
      <c r="K13" s="212">
        <v>11.15999984741211</v>
      </c>
      <c r="L13" s="212">
        <v>12.670000076293945</v>
      </c>
      <c r="M13" s="212">
        <v>15.149999618530273</v>
      </c>
      <c r="N13" s="212">
        <v>13.720000267028809</v>
      </c>
      <c r="O13" s="212">
        <v>14.300000190734863</v>
      </c>
      <c r="P13" s="212">
        <v>14.539999961853027</v>
      </c>
      <c r="Q13" s="212">
        <v>13.880000114440918</v>
      </c>
      <c r="R13" s="212">
        <v>13.510000228881836</v>
      </c>
      <c r="S13" s="212">
        <v>13.300000190734863</v>
      </c>
      <c r="T13" s="212">
        <v>12.40999984741211</v>
      </c>
      <c r="U13" s="212">
        <v>10.829999923706055</v>
      </c>
      <c r="V13" s="212">
        <v>9.869999885559082</v>
      </c>
      <c r="W13" s="212">
        <v>9.670000076293945</v>
      </c>
      <c r="X13" s="212">
        <v>11.329999923706055</v>
      </c>
      <c r="Y13" s="212">
        <v>11.619999885559082</v>
      </c>
      <c r="Z13" s="219">
        <f t="shared" si="0"/>
        <v>10.267416675885519</v>
      </c>
      <c r="AA13" s="151">
        <v>15.25</v>
      </c>
      <c r="AB13" s="152" t="s">
        <v>308</v>
      </c>
      <c r="AC13" s="2">
        <v>11</v>
      </c>
      <c r="AD13" s="151">
        <v>4.113999843597412</v>
      </c>
      <c r="AE13" s="258" t="s">
        <v>247</v>
      </c>
      <c r="AF13" s="1"/>
    </row>
    <row r="14" spans="1:32" ht="11.25" customHeight="1">
      <c r="A14" s="220">
        <v>12</v>
      </c>
      <c r="B14" s="212">
        <v>9.1899995803833</v>
      </c>
      <c r="C14" s="212">
        <v>8.579999923706055</v>
      </c>
      <c r="D14" s="212">
        <v>8.020000457763672</v>
      </c>
      <c r="E14" s="212">
        <v>7.5</v>
      </c>
      <c r="F14" s="212">
        <v>7.050000190734863</v>
      </c>
      <c r="G14" s="212">
        <v>5.960999965667725</v>
      </c>
      <c r="H14" s="212">
        <v>6.1620001792907715</v>
      </c>
      <c r="I14" s="212">
        <v>7.610000133514404</v>
      </c>
      <c r="J14" s="212">
        <v>11.180000305175781</v>
      </c>
      <c r="K14" s="212">
        <v>13.489999771118164</v>
      </c>
      <c r="L14" s="212">
        <v>13.760000228881836</v>
      </c>
      <c r="M14" s="212">
        <v>13.680000305175781</v>
      </c>
      <c r="N14" s="212">
        <v>12.680000305175781</v>
      </c>
      <c r="O14" s="212">
        <v>12.90999984741211</v>
      </c>
      <c r="P14" s="212">
        <v>12.270000457763672</v>
      </c>
      <c r="Q14" s="212">
        <v>11.40999984741211</v>
      </c>
      <c r="R14" s="212">
        <v>10.260000228881836</v>
      </c>
      <c r="S14" s="212">
        <v>9.449999809265137</v>
      </c>
      <c r="T14" s="212">
        <v>8.520000457763672</v>
      </c>
      <c r="U14" s="212">
        <v>8.119999885559082</v>
      </c>
      <c r="V14" s="212">
        <v>7.769999980926514</v>
      </c>
      <c r="W14" s="212">
        <v>7.539999961853027</v>
      </c>
      <c r="X14" s="212">
        <v>7.559999942779541</v>
      </c>
      <c r="Y14" s="212">
        <v>7.869999885559082</v>
      </c>
      <c r="Z14" s="219">
        <f t="shared" si="0"/>
        <v>9.522625068823496</v>
      </c>
      <c r="AA14" s="151">
        <v>14.470000267028809</v>
      </c>
      <c r="AB14" s="152" t="s">
        <v>495</v>
      </c>
      <c r="AC14" s="2">
        <v>12</v>
      </c>
      <c r="AD14" s="151">
        <v>5.389999866485596</v>
      </c>
      <c r="AE14" s="258" t="s">
        <v>135</v>
      </c>
      <c r="AF14" s="1"/>
    </row>
    <row r="15" spans="1:32" ht="11.25" customHeight="1">
      <c r="A15" s="220">
        <v>13</v>
      </c>
      <c r="B15" s="212">
        <v>7.829999923706055</v>
      </c>
      <c r="C15" s="212">
        <v>7.820000171661377</v>
      </c>
      <c r="D15" s="212">
        <v>7.929999828338623</v>
      </c>
      <c r="E15" s="212">
        <v>7.929999828338623</v>
      </c>
      <c r="F15" s="212">
        <v>7.789999961853027</v>
      </c>
      <c r="G15" s="212">
        <v>7.650000095367432</v>
      </c>
      <c r="H15" s="212">
        <v>7.650000095367432</v>
      </c>
      <c r="I15" s="212">
        <v>7.760000228881836</v>
      </c>
      <c r="J15" s="212">
        <v>7.809999942779541</v>
      </c>
      <c r="K15" s="212">
        <v>7.860000133514404</v>
      </c>
      <c r="L15" s="212">
        <v>7.489999771118164</v>
      </c>
      <c r="M15" s="212">
        <v>7.809999942779541</v>
      </c>
      <c r="N15" s="212">
        <v>8.119999885559082</v>
      </c>
      <c r="O15" s="212">
        <v>7.28000020980835</v>
      </c>
      <c r="P15" s="212">
        <v>6.90500020980835</v>
      </c>
      <c r="Q15" s="212">
        <v>7.25</v>
      </c>
      <c r="R15" s="212">
        <v>7.650000095367432</v>
      </c>
      <c r="S15" s="212">
        <v>7.880000114440918</v>
      </c>
      <c r="T15" s="212">
        <v>8.399999618530273</v>
      </c>
      <c r="U15" s="212">
        <v>6.521999835968018</v>
      </c>
      <c r="V15" s="212">
        <v>6.373000144958496</v>
      </c>
      <c r="W15" s="212">
        <v>6.109000205993652</v>
      </c>
      <c r="X15" s="212">
        <v>6.26800012588501</v>
      </c>
      <c r="Y15" s="212">
        <v>6.309999942779541</v>
      </c>
      <c r="Z15" s="219">
        <f t="shared" si="0"/>
        <v>7.433208346366882</v>
      </c>
      <c r="AA15" s="151">
        <v>8.960000038146973</v>
      </c>
      <c r="AB15" s="152" t="s">
        <v>496</v>
      </c>
      <c r="AC15" s="2">
        <v>13</v>
      </c>
      <c r="AD15" s="151">
        <v>5.993000030517578</v>
      </c>
      <c r="AE15" s="258" t="s">
        <v>508</v>
      </c>
      <c r="AF15" s="1"/>
    </row>
    <row r="16" spans="1:32" ht="11.25" customHeight="1">
      <c r="A16" s="220">
        <v>14</v>
      </c>
      <c r="B16" s="212">
        <v>6.520999908447266</v>
      </c>
      <c r="C16" s="212">
        <v>6.859000205993652</v>
      </c>
      <c r="D16" s="212">
        <v>6.880000114440918</v>
      </c>
      <c r="E16" s="212">
        <v>6.869999885559082</v>
      </c>
      <c r="F16" s="212">
        <v>8.130000114440918</v>
      </c>
      <c r="G16" s="212">
        <v>9.3100004196167</v>
      </c>
      <c r="H16" s="212">
        <v>10.789999961853027</v>
      </c>
      <c r="I16" s="212">
        <v>9.239999771118164</v>
      </c>
      <c r="J16" s="212">
        <v>11.649999618530273</v>
      </c>
      <c r="K16" s="212">
        <v>11.140000343322754</v>
      </c>
      <c r="L16" s="212">
        <v>11.350000381469727</v>
      </c>
      <c r="M16" s="212">
        <v>11.510000228881836</v>
      </c>
      <c r="N16" s="212">
        <v>11.649999618530273</v>
      </c>
      <c r="O16" s="212">
        <v>12.050000190734863</v>
      </c>
      <c r="P16" s="212">
        <v>12.239999771118164</v>
      </c>
      <c r="Q16" s="212">
        <v>11.949999809265137</v>
      </c>
      <c r="R16" s="212">
        <v>11.300000190734863</v>
      </c>
      <c r="S16" s="212">
        <v>11.239999771118164</v>
      </c>
      <c r="T16" s="212">
        <v>10.6899995803833</v>
      </c>
      <c r="U16" s="212">
        <v>9.640000343322754</v>
      </c>
      <c r="V16" s="212">
        <v>9.84000015258789</v>
      </c>
      <c r="W16" s="212">
        <v>9.789999961853027</v>
      </c>
      <c r="X16" s="212">
        <v>10.029999732971191</v>
      </c>
      <c r="Y16" s="212">
        <v>9.510000228881836</v>
      </c>
      <c r="Z16" s="219">
        <f t="shared" si="0"/>
        <v>10.007500012715658</v>
      </c>
      <c r="AA16" s="151">
        <v>12.609999656677246</v>
      </c>
      <c r="AB16" s="152" t="s">
        <v>497</v>
      </c>
      <c r="AC16" s="2">
        <v>14</v>
      </c>
      <c r="AD16" s="151">
        <v>6.267000198364258</v>
      </c>
      <c r="AE16" s="258" t="s">
        <v>142</v>
      </c>
      <c r="AF16" s="1"/>
    </row>
    <row r="17" spans="1:32" ht="11.25" customHeight="1">
      <c r="A17" s="220">
        <v>15</v>
      </c>
      <c r="B17" s="212">
        <v>9.15999984741211</v>
      </c>
      <c r="C17" s="212">
        <v>9.300000190734863</v>
      </c>
      <c r="D17" s="212">
        <v>7.150000095367432</v>
      </c>
      <c r="E17" s="212">
        <v>8.119999885559082</v>
      </c>
      <c r="F17" s="212">
        <v>7.170000076293945</v>
      </c>
      <c r="G17" s="212">
        <v>7.420000076293945</v>
      </c>
      <c r="H17" s="212">
        <v>6.434999942779541</v>
      </c>
      <c r="I17" s="212">
        <v>7.260000228881836</v>
      </c>
      <c r="J17" s="212">
        <v>9.470000267028809</v>
      </c>
      <c r="K17" s="212">
        <v>10.479999542236328</v>
      </c>
      <c r="L17" s="212">
        <v>10.619999885559082</v>
      </c>
      <c r="M17" s="212">
        <v>10.65999984741211</v>
      </c>
      <c r="N17" s="212">
        <v>9.789999961853027</v>
      </c>
      <c r="O17" s="212">
        <v>8.399999618530273</v>
      </c>
      <c r="P17" s="212">
        <v>7.559999942779541</v>
      </c>
      <c r="Q17" s="212">
        <v>6.63700008392334</v>
      </c>
      <c r="R17" s="212">
        <v>5.855999946594238</v>
      </c>
      <c r="S17" s="212">
        <v>5.466000080108643</v>
      </c>
      <c r="T17" s="212">
        <v>5.201000213623047</v>
      </c>
      <c r="U17" s="212">
        <v>4.672999858856201</v>
      </c>
      <c r="V17" s="212">
        <v>4.4730000495910645</v>
      </c>
      <c r="W17" s="212">
        <v>4.198999881744385</v>
      </c>
      <c r="X17" s="212">
        <v>3.809000015258789</v>
      </c>
      <c r="Y17" s="212">
        <v>3.8610000610351562</v>
      </c>
      <c r="Z17" s="219">
        <f t="shared" si="0"/>
        <v>7.215416649977366</v>
      </c>
      <c r="AA17" s="151">
        <v>11.65999984741211</v>
      </c>
      <c r="AB17" s="152" t="s">
        <v>498</v>
      </c>
      <c r="AC17" s="2">
        <v>15</v>
      </c>
      <c r="AD17" s="151">
        <v>3.7339999675750732</v>
      </c>
      <c r="AE17" s="258" t="s">
        <v>509</v>
      </c>
      <c r="AF17" s="1"/>
    </row>
    <row r="18" spans="1:32" ht="11.25" customHeight="1">
      <c r="A18" s="220">
        <v>16</v>
      </c>
      <c r="B18" s="212">
        <v>4.060999870300293</v>
      </c>
      <c r="C18" s="212">
        <v>3.7019999027252197</v>
      </c>
      <c r="D18" s="212">
        <v>3.427999973297119</v>
      </c>
      <c r="E18" s="212">
        <v>3.375</v>
      </c>
      <c r="F18" s="212">
        <v>3.132999897003174</v>
      </c>
      <c r="G18" s="212">
        <v>3.249000072479248</v>
      </c>
      <c r="H18" s="212">
        <v>3.2070000171661377</v>
      </c>
      <c r="I18" s="212">
        <v>3.1760001182556152</v>
      </c>
      <c r="J18" s="212">
        <v>3.7249999046325684</v>
      </c>
      <c r="K18" s="212">
        <v>3.861999988555908</v>
      </c>
      <c r="L18" s="212">
        <v>3.196000099182129</v>
      </c>
      <c r="M18" s="212">
        <v>2.7109999656677246</v>
      </c>
      <c r="N18" s="212">
        <v>3.302000045776367</v>
      </c>
      <c r="O18" s="212">
        <v>4.2729997634887695</v>
      </c>
      <c r="P18" s="212">
        <v>4.051000118255615</v>
      </c>
      <c r="Q18" s="212">
        <v>4.60099983215332</v>
      </c>
      <c r="R18" s="212">
        <v>4.432000160217285</v>
      </c>
      <c r="S18" s="212">
        <v>3.6510000228881836</v>
      </c>
      <c r="T18" s="212">
        <v>3.2179999351501465</v>
      </c>
      <c r="U18" s="212">
        <v>2.9119999408721924</v>
      </c>
      <c r="V18" s="212">
        <v>2.8580000400543213</v>
      </c>
      <c r="W18" s="212">
        <v>2.489000082015991</v>
      </c>
      <c r="X18" s="212">
        <v>1.7089999914169312</v>
      </c>
      <c r="Y18" s="212">
        <v>1.5609999895095825</v>
      </c>
      <c r="Z18" s="219">
        <f t="shared" si="0"/>
        <v>3.3284166554609933</v>
      </c>
      <c r="AA18" s="151">
        <v>4.728000164031982</v>
      </c>
      <c r="AB18" s="152" t="s">
        <v>237</v>
      </c>
      <c r="AC18" s="2">
        <v>16</v>
      </c>
      <c r="AD18" s="151">
        <v>1.4240000247955322</v>
      </c>
      <c r="AE18" s="258" t="s">
        <v>146</v>
      </c>
      <c r="AF18" s="1"/>
    </row>
    <row r="19" spans="1:32" ht="11.25" customHeight="1">
      <c r="A19" s="220">
        <v>17</v>
      </c>
      <c r="B19" s="212">
        <v>0.8859999775886536</v>
      </c>
      <c r="C19" s="212">
        <v>0.9490000009536743</v>
      </c>
      <c r="D19" s="212">
        <v>0.8330000042915344</v>
      </c>
      <c r="E19" s="212">
        <v>0.07400000095367432</v>
      </c>
      <c r="F19" s="212">
        <v>0.2639999985694885</v>
      </c>
      <c r="G19" s="212">
        <v>0.24300000071525574</v>
      </c>
      <c r="H19" s="212">
        <v>0.29499998688697815</v>
      </c>
      <c r="I19" s="212">
        <v>1.4980000257492065</v>
      </c>
      <c r="J19" s="212">
        <v>4.297999858856201</v>
      </c>
      <c r="K19" s="212">
        <v>7.829999923706055</v>
      </c>
      <c r="L19" s="212">
        <v>8.75</v>
      </c>
      <c r="M19" s="212">
        <v>9.15999984741211</v>
      </c>
      <c r="N19" s="212">
        <v>8.029999732971191</v>
      </c>
      <c r="O19" s="212">
        <v>8.140000343322754</v>
      </c>
      <c r="P19" s="212">
        <v>8.010000228881836</v>
      </c>
      <c r="Q19" s="212">
        <v>7.570000171661377</v>
      </c>
      <c r="R19" s="212">
        <v>6.958000183105469</v>
      </c>
      <c r="S19" s="212">
        <v>5.859000205993652</v>
      </c>
      <c r="T19" s="212">
        <v>5.77400016784668</v>
      </c>
      <c r="U19" s="212">
        <v>6.238999843597412</v>
      </c>
      <c r="V19" s="212">
        <v>4.464000225067139</v>
      </c>
      <c r="W19" s="212">
        <v>2.690000057220459</v>
      </c>
      <c r="X19" s="212">
        <v>1.8040000200271606</v>
      </c>
      <c r="Y19" s="212">
        <v>1.3919999599456787</v>
      </c>
      <c r="Z19" s="219">
        <f t="shared" si="0"/>
        <v>4.250416698555152</v>
      </c>
      <c r="AA19" s="151">
        <v>9.510000228881836</v>
      </c>
      <c r="AB19" s="152" t="s">
        <v>418</v>
      </c>
      <c r="AC19" s="2">
        <v>17</v>
      </c>
      <c r="AD19" s="151">
        <v>-0.05299999937415123</v>
      </c>
      <c r="AE19" s="258" t="s">
        <v>510</v>
      </c>
      <c r="AF19" s="1"/>
    </row>
    <row r="20" spans="1:32" ht="11.25" customHeight="1">
      <c r="A20" s="220">
        <v>18</v>
      </c>
      <c r="B20" s="212">
        <v>0.7699999809265137</v>
      </c>
      <c r="C20" s="212">
        <v>0.9279999732971191</v>
      </c>
      <c r="D20" s="212">
        <v>0.24300000071525574</v>
      </c>
      <c r="E20" s="212">
        <v>-0.10499999672174454</v>
      </c>
      <c r="F20" s="212">
        <v>-0.4959999918937683</v>
      </c>
      <c r="G20" s="212">
        <v>-0.4009999930858612</v>
      </c>
      <c r="H20" s="212">
        <v>-0.5379999876022339</v>
      </c>
      <c r="I20" s="212">
        <v>0.29499998688697815</v>
      </c>
      <c r="J20" s="212">
        <v>4.064000129699707</v>
      </c>
      <c r="K20" s="212">
        <v>7.78000020980835</v>
      </c>
      <c r="L20" s="212">
        <v>9.229999542236328</v>
      </c>
      <c r="M20" s="212">
        <v>10.789999961853027</v>
      </c>
      <c r="N20" s="212">
        <v>10.770000457763672</v>
      </c>
      <c r="O20" s="212">
        <v>11.760000228881836</v>
      </c>
      <c r="P20" s="212">
        <v>10.880000114440918</v>
      </c>
      <c r="Q20" s="212">
        <v>9.119999885559082</v>
      </c>
      <c r="R20" s="212">
        <v>7.690000057220459</v>
      </c>
      <c r="S20" s="212">
        <v>6.23799991607666</v>
      </c>
      <c r="T20" s="212">
        <v>4.939000129699707</v>
      </c>
      <c r="U20" s="212">
        <v>4.864999771118164</v>
      </c>
      <c r="V20" s="212">
        <v>4.6020002365112305</v>
      </c>
      <c r="W20" s="212">
        <v>4.073999881744385</v>
      </c>
      <c r="X20" s="212">
        <v>2.490000009536743</v>
      </c>
      <c r="Y20" s="212">
        <v>2.628000020980835</v>
      </c>
      <c r="Z20" s="219">
        <f t="shared" si="0"/>
        <v>4.692333355235557</v>
      </c>
      <c r="AA20" s="151">
        <v>12.239999771118164</v>
      </c>
      <c r="AB20" s="152" t="s">
        <v>126</v>
      </c>
      <c r="AC20" s="2">
        <v>18</v>
      </c>
      <c r="AD20" s="151">
        <v>-0.8330000042915344</v>
      </c>
      <c r="AE20" s="258" t="s">
        <v>503</v>
      </c>
      <c r="AF20" s="1"/>
    </row>
    <row r="21" spans="1:32" ht="11.25" customHeight="1">
      <c r="A21" s="220">
        <v>19</v>
      </c>
      <c r="B21" s="212">
        <v>0.5910000205039978</v>
      </c>
      <c r="C21" s="212">
        <v>-0.2639999985694885</v>
      </c>
      <c r="D21" s="212">
        <v>0.11599999666213989</v>
      </c>
      <c r="E21" s="212">
        <v>0.07400000095367432</v>
      </c>
      <c r="F21" s="212">
        <v>2.6700000762939453</v>
      </c>
      <c r="G21" s="212">
        <v>0.7490000128746033</v>
      </c>
      <c r="H21" s="212">
        <v>1.5089999437332153</v>
      </c>
      <c r="I21" s="212">
        <v>3.609999895095825</v>
      </c>
      <c r="J21" s="212">
        <v>4.5920000076293945</v>
      </c>
      <c r="K21" s="212">
        <v>8.229999542236328</v>
      </c>
      <c r="L21" s="212">
        <v>8.930000305175781</v>
      </c>
      <c r="M21" s="212">
        <v>9.319999694824219</v>
      </c>
      <c r="N21" s="212">
        <v>8.770000457763672</v>
      </c>
      <c r="O21" s="212">
        <v>9.149999618530273</v>
      </c>
      <c r="P21" s="212">
        <v>9.010000228881836</v>
      </c>
      <c r="Q21" s="212">
        <v>8.859999656677246</v>
      </c>
      <c r="R21" s="212">
        <v>8.380000114440918</v>
      </c>
      <c r="S21" s="212">
        <v>8.140000343322754</v>
      </c>
      <c r="T21" s="212">
        <v>7.690000057220459</v>
      </c>
      <c r="U21" s="212">
        <v>7.679999828338623</v>
      </c>
      <c r="V21" s="212">
        <v>8.199999809265137</v>
      </c>
      <c r="W21" s="212">
        <v>6.660999774932861</v>
      </c>
      <c r="X21" s="212">
        <v>6.047999858856201</v>
      </c>
      <c r="Y21" s="212">
        <v>5.857999801635742</v>
      </c>
      <c r="Z21" s="219">
        <f t="shared" si="0"/>
        <v>5.607249960303307</v>
      </c>
      <c r="AA21" s="151">
        <v>9.720000267028809</v>
      </c>
      <c r="AB21" s="152" t="s">
        <v>418</v>
      </c>
      <c r="AC21" s="2">
        <v>19</v>
      </c>
      <c r="AD21" s="151">
        <v>-0.2849999964237213</v>
      </c>
      <c r="AE21" s="258" t="s">
        <v>511</v>
      </c>
      <c r="AF21" s="1"/>
    </row>
    <row r="22" spans="1:32" ht="11.25" customHeight="1">
      <c r="A22" s="228">
        <v>20</v>
      </c>
      <c r="B22" s="214">
        <v>6.079999923706055</v>
      </c>
      <c r="C22" s="214">
        <v>6.0269999504089355</v>
      </c>
      <c r="D22" s="214">
        <v>5.888999938964844</v>
      </c>
      <c r="E22" s="214">
        <v>5.540999889373779</v>
      </c>
      <c r="F22" s="214">
        <v>5.425000190734863</v>
      </c>
      <c r="G22" s="214">
        <v>4.854000091552734</v>
      </c>
      <c r="H22" s="214">
        <v>4.811999797821045</v>
      </c>
      <c r="I22" s="214">
        <v>4.928999900817871</v>
      </c>
      <c r="J22" s="214">
        <v>5.933000087738037</v>
      </c>
      <c r="K22" s="214">
        <v>8.600000381469727</v>
      </c>
      <c r="L22" s="214">
        <v>11.3100004196167</v>
      </c>
      <c r="M22" s="214">
        <v>12.970000267028809</v>
      </c>
      <c r="N22" s="214">
        <v>13.75</v>
      </c>
      <c r="O22" s="214">
        <v>14.149999618530273</v>
      </c>
      <c r="P22" s="214">
        <v>14.489999771118164</v>
      </c>
      <c r="Q22" s="214">
        <v>14.109999656677246</v>
      </c>
      <c r="R22" s="214">
        <v>13.039999961853027</v>
      </c>
      <c r="S22" s="214">
        <v>10.890000343322754</v>
      </c>
      <c r="T22" s="214">
        <v>11.039999961853027</v>
      </c>
      <c r="U22" s="214">
        <v>11.319999694824219</v>
      </c>
      <c r="V22" s="214">
        <v>9.739999771118164</v>
      </c>
      <c r="W22" s="214">
        <v>10.520000457763672</v>
      </c>
      <c r="X22" s="214">
        <v>7.739999771118164</v>
      </c>
      <c r="Y22" s="214">
        <v>5.623000144958496</v>
      </c>
      <c r="Z22" s="229">
        <f t="shared" si="0"/>
        <v>9.115958333015442</v>
      </c>
      <c r="AA22" s="157">
        <v>15.039999961853027</v>
      </c>
      <c r="AB22" s="215" t="s">
        <v>476</v>
      </c>
      <c r="AC22" s="216">
        <v>20</v>
      </c>
      <c r="AD22" s="157">
        <v>4.60099983215332</v>
      </c>
      <c r="AE22" s="259" t="s">
        <v>82</v>
      </c>
      <c r="AF22" s="1"/>
    </row>
    <row r="23" spans="1:32" ht="11.25" customHeight="1">
      <c r="A23" s="220">
        <v>21</v>
      </c>
      <c r="B23" s="212">
        <v>5.275000095367432</v>
      </c>
      <c r="C23" s="212">
        <v>4.113999843597412</v>
      </c>
      <c r="D23" s="212">
        <v>3.3540000915527344</v>
      </c>
      <c r="E23" s="212">
        <v>3.796999931335449</v>
      </c>
      <c r="F23" s="212">
        <v>2.890000104904175</v>
      </c>
      <c r="G23" s="212">
        <v>2.878999948501587</v>
      </c>
      <c r="H23" s="212">
        <v>3.0380001068115234</v>
      </c>
      <c r="I23" s="212">
        <v>3.61899995803833</v>
      </c>
      <c r="J23" s="212">
        <v>10.619999885559082</v>
      </c>
      <c r="K23" s="212">
        <v>12.15999984741211</v>
      </c>
      <c r="L23" s="212">
        <v>12.34000015258789</v>
      </c>
      <c r="M23" s="212">
        <v>12.699999809265137</v>
      </c>
      <c r="N23" s="212">
        <v>12.489999771118164</v>
      </c>
      <c r="O23" s="212">
        <v>12.210000038146973</v>
      </c>
      <c r="P23" s="212">
        <v>12.010000228881836</v>
      </c>
      <c r="Q23" s="212">
        <v>11.710000038146973</v>
      </c>
      <c r="R23" s="212">
        <v>11.460000038146973</v>
      </c>
      <c r="S23" s="212">
        <v>11.670000076293945</v>
      </c>
      <c r="T23" s="212">
        <v>11.300000190734863</v>
      </c>
      <c r="U23" s="212">
        <v>11.34000015258789</v>
      </c>
      <c r="V23" s="212">
        <v>11.350000381469727</v>
      </c>
      <c r="W23" s="212">
        <v>11.84000015258789</v>
      </c>
      <c r="X23" s="212">
        <v>14.529999732971191</v>
      </c>
      <c r="Y23" s="212">
        <v>14.789999961853027</v>
      </c>
      <c r="Z23" s="219">
        <f t="shared" si="0"/>
        <v>9.311916689078013</v>
      </c>
      <c r="AA23" s="151">
        <v>14.8100004196167</v>
      </c>
      <c r="AB23" s="152" t="s">
        <v>184</v>
      </c>
      <c r="AC23" s="2">
        <v>21</v>
      </c>
      <c r="AD23" s="151">
        <v>2.424999952316284</v>
      </c>
      <c r="AE23" s="258" t="s">
        <v>426</v>
      </c>
      <c r="AF23" s="1"/>
    </row>
    <row r="24" spans="1:32" ht="11.25" customHeight="1">
      <c r="A24" s="220">
        <v>22</v>
      </c>
      <c r="B24" s="212">
        <v>15.140000343322754</v>
      </c>
      <c r="C24" s="212">
        <v>15.270000457763672</v>
      </c>
      <c r="D24" s="212">
        <v>12.399999618530273</v>
      </c>
      <c r="E24" s="212">
        <v>12.390000343322754</v>
      </c>
      <c r="F24" s="212">
        <v>12.5</v>
      </c>
      <c r="G24" s="212">
        <v>13.1899995803833</v>
      </c>
      <c r="H24" s="212">
        <v>13.890000343322754</v>
      </c>
      <c r="I24" s="212">
        <v>13.890000343322754</v>
      </c>
      <c r="J24" s="212">
        <v>15.720000267028809</v>
      </c>
      <c r="K24" s="212">
        <v>14.5</v>
      </c>
      <c r="L24" s="212">
        <v>14</v>
      </c>
      <c r="M24" s="212">
        <v>13.9399995803833</v>
      </c>
      <c r="N24" s="212">
        <v>12.8100004196167</v>
      </c>
      <c r="O24" s="212">
        <v>13.199999809265137</v>
      </c>
      <c r="P24" s="212">
        <v>13.600000381469727</v>
      </c>
      <c r="Q24" s="212">
        <v>12.920000076293945</v>
      </c>
      <c r="R24" s="212">
        <v>11.489999771118164</v>
      </c>
      <c r="S24" s="212">
        <v>10.3100004196167</v>
      </c>
      <c r="T24" s="212">
        <v>9.40999984741211</v>
      </c>
      <c r="U24" s="212">
        <v>9.229999542236328</v>
      </c>
      <c r="V24" s="212">
        <v>8.4399995803833</v>
      </c>
      <c r="W24" s="212">
        <v>8.550000190734863</v>
      </c>
      <c r="X24" s="212">
        <v>7.53000020980835</v>
      </c>
      <c r="Y24" s="212">
        <v>6.750999927520752</v>
      </c>
      <c r="Z24" s="219">
        <f t="shared" si="0"/>
        <v>12.127958377202352</v>
      </c>
      <c r="AA24" s="151">
        <v>15.90999984741211</v>
      </c>
      <c r="AB24" s="152" t="s">
        <v>499</v>
      </c>
      <c r="AC24" s="2">
        <v>22</v>
      </c>
      <c r="AD24" s="151">
        <v>6.507999897003174</v>
      </c>
      <c r="AE24" s="258" t="s">
        <v>334</v>
      </c>
      <c r="AF24" s="1"/>
    </row>
    <row r="25" spans="1:32" ht="11.25" customHeight="1">
      <c r="A25" s="220">
        <v>23</v>
      </c>
      <c r="B25" s="212">
        <v>6.9629998207092285</v>
      </c>
      <c r="C25" s="212">
        <v>7.269999980926514</v>
      </c>
      <c r="D25" s="212">
        <v>5.126999855041504</v>
      </c>
      <c r="E25" s="212">
        <v>6.330999851226807</v>
      </c>
      <c r="F25" s="212">
        <v>6.784999847412109</v>
      </c>
      <c r="G25" s="212">
        <v>7.699999809265137</v>
      </c>
      <c r="H25" s="212">
        <v>6.321000099182129</v>
      </c>
      <c r="I25" s="212">
        <v>8.359999656677246</v>
      </c>
      <c r="J25" s="212">
        <v>11.029999732971191</v>
      </c>
      <c r="K25" s="212">
        <v>12.890000343322754</v>
      </c>
      <c r="L25" s="212">
        <v>14.460000038146973</v>
      </c>
      <c r="M25" s="212">
        <v>14.649999618530273</v>
      </c>
      <c r="N25" s="212">
        <v>13.529999732971191</v>
      </c>
      <c r="O25" s="212">
        <v>13.140000343322754</v>
      </c>
      <c r="P25" s="212">
        <v>12.600000381469727</v>
      </c>
      <c r="Q25" s="212">
        <v>11.640000343322754</v>
      </c>
      <c r="R25" s="212">
        <v>10.420000076293945</v>
      </c>
      <c r="S25" s="212">
        <v>8.59000015258789</v>
      </c>
      <c r="T25" s="212">
        <v>8.229999542236328</v>
      </c>
      <c r="U25" s="212">
        <v>6.7729997634887695</v>
      </c>
      <c r="V25" s="212">
        <v>6.636000156402588</v>
      </c>
      <c r="W25" s="212">
        <v>5.78000020980835</v>
      </c>
      <c r="X25" s="212">
        <v>5.168000221252441</v>
      </c>
      <c r="Y25" s="212">
        <v>4.133999824523926</v>
      </c>
      <c r="Z25" s="219">
        <f t="shared" si="0"/>
        <v>8.938666641712189</v>
      </c>
      <c r="AA25" s="151">
        <v>15.859999656677246</v>
      </c>
      <c r="AB25" s="152" t="s">
        <v>72</v>
      </c>
      <c r="AC25" s="2">
        <v>23</v>
      </c>
      <c r="AD25" s="151">
        <v>4.123000144958496</v>
      </c>
      <c r="AE25" s="258" t="s">
        <v>184</v>
      </c>
      <c r="AF25" s="1"/>
    </row>
    <row r="26" spans="1:32" ht="11.25" customHeight="1">
      <c r="A26" s="220">
        <v>24</v>
      </c>
      <c r="B26" s="212">
        <v>2.9730000495910645</v>
      </c>
      <c r="C26" s="212">
        <v>4.186999797821045</v>
      </c>
      <c r="D26" s="212">
        <v>2.3510000705718994</v>
      </c>
      <c r="E26" s="212">
        <v>1.687000036239624</v>
      </c>
      <c r="F26" s="212">
        <v>1.7079999446868896</v>
      </c>
      <c r="G26" s="212">
        <v>1.6979999542236328</v>
      </c>
      <c r="H26" s="212">
        <v>1.3289999961853027</v>
      </c>
      <c r="I26" s="212">
        <v>2.246999979019165</v>
      </c>
      <c r="J26" s="212">
        <v>5.150000095367432</v>
      </c>
      <c r="K26" s="212">
        <v>8.859999656677246</v>
      </c>
      <c r="L26" s="212">
        <v>10.979999542236328</v>
      </c>
      <c r="M26" s="212">
        <v>11.260000228881836</v>
      </c>
      <c r="N26" s="212">
        <v>10.640000343322754</v>
      </c>
      <c r="O26" s="212">
        <v>10.119999885559082</v>
      </c>
      <c r="P26" s="212">
        <v>9.09000015258789</v>
      </c>
      <c r="Q26" s="212">
        <v>7.190000057220459</v>
      </c>
      <c r="R26" s="212">
        <v>5.624000072479248</v>
      </c>
      <c r="S26" s="212">
        <v>4.135000228881836</v>
      </c>
      <c r="T26" s="212">
        <v>3.184999942779541</v>
      </c>
      <c r="U26" s="212">
        <v>2.941999912261963</v>
      </c>
      <c r="V26" s="212">
        <v>2.246000051498413</v>
      </c>
      <c r="W26" s="212">
        <v>2.2880001068115234</v>
      </c>
      <c r="X26" s="212">
        <v>1.5080000162124634</v>
      </c>
      <c r="Y26" s="212">
        <v>0.8330000042915344</v>
      </c>
      <c r="Z26" s="219">
        <f t="shared" si="0"/>
        <v>4.759625005225341</v>
      </c>
      <c r="AA26" s="151">
        <v>12.079999923706055</v>
      </c>
      <c r="AB26" s="152" t="s">
        <v>384</v>
      </c>
      <c r="AC26" s="2">
        <v>24</v>
      </c>
      <c r="AD26" s="151">
        <v>0.6330000162124634</v>
      </c>
      <c r="AE26" s="258" t="s">
        <v>433</v>
      </c>
      <c r="AF26" s="1"/>
    </row>
    <row r="27" spans="1:32" ht="11.25" customHeight="1">
      <c r="A27" s="220">
        <v>25</v>
      </c>
      <c r="B27" s="212">
        <v>-0.0949999988079071</v>
      </c>
      <c r="C27" s="212">
        <v>-0.5479999780654907</v>
      </c>
      <c r="D27" s="212">
        <v>-1.687000036239624</v>
      </c>
      <c r="E27" s="212">
        <v>-1.9819999933242798</v>
      </c>
      <c r="F27" s="212">
        <v>-1.0219999551773071</v>
      </c>
      <c r="G27" s="212">
        <v>-2.6449999809265137</v>
      </c>
      <c r="H27" s="212">
        <v>-2.0869998931884766</v>
      </c>
      <c r="I27" s="212">
        <v>-0.6430000066757202</v>
      </c>
      <c r="J27" s="212">
        <v>0.9810000061988831</v>
      </c>
      <c r="K27" s="212">
        <v>3.4630000591278076</v>
      </c>
      <c r="L27" s="212">
        <v>6.783999919891357</v>
      </c>
      <c r="M27" s="212">
        <v>8.390000343322754</v>
      </c>
      <c r="N27" s="212">
        <v>7.019999980926514</v>
      </c>
      <c r="O27" s="212">
        <v>8.170000076293945</v>
      </c>
      <c r="P27" s="212">
        <v>7.630000114440918</v>
      </c>
      <c r="Q27" s="212">
        <v>7.210000038146973</v>
      </c>
      <c r="R27" s="212">
        <v>6.242000102996826</v>
      </c>
      <c r="S27" s="212">
        <v>4.539999961853027</v>
      </c>
      <c r="T27" s="212">
        <v>4.138999938964844</v>
      </c>
      <c r="U27" s="212">
        <v>3.325000047683716</v>
      </c>
      <c r="V27" s="212">
        <v>3.197999954223633</v>
      </c>
      <c r="W27" s="212">
        <v>2.299999952316284</v>
      </c>
      <c r="X27" s="212">
        <v>1.8569999933242798</v>
      </c>
      <c r="Y27" s="212">
        <v>1.7510000467300415</v>
      </c>
      <c r="Z27" s="219">
        <f t="shared" si="0"/>
        <v>2.7621250289181867</v>
      </c>
      <c r="AA27" s="151">
        <v>9.220000267028809</v>
      </c>
      <c r="AB27" s="152" t="s">
        <v>303</v>
      </c>
      <c r="AC27" s="2">
        <v>25</v>
      </c>
      <c r="AD27" s="151">
        <v>-2.8350000381469727</v>
      </c>
      <c r="AE27" s="258" t="s">
        <v>98</v>
      </c>
      <c r="AF27" s="1"/>
    </row>
    <row r="28" spans="1:32" ht="11.25" customHeight="1">
      <c r="A28" s="220">
        <v>26</v>
      </c>
      <c r="B28" s="212">
        <v>0.9390000104904175</v>
      </c>
      <c r="C28" s="212">
        <v>0.8019999861717224</v>
      </c>
      <c r="D28" s="212">
        <v>0.5590000152587891</v>
      </c>
      <c r="E28" s="212">
        <v>0.14800000190734863</v>
      </c>
      <c r="F28" s="212">
        <v>0.2529999911785126</v>
      </c>
      <c r="G28" s="212">
        <v>0.4749999940395355</v>
      </c>
      <c r="H28" s="212">
        <v>0.7699999809265137</v>
      </c>
      <c r="I28" s="212">
        <v>2.0380001068115234</v>
      </c>
      <c r="J28" s="212">
        <v>5.015999794006348</v>
      </c>
      <c r="K28" s="212">
        <v>7.340000152587891</v>
      </c>
      <c r="L28" s="212">
        <v>8.859999656677246</v>
      </c>
      <c r="M28" s="212">
        <v>10.020000457763672</v>
      </c>
      <c r="N28" s="212">
        <v>9.899999618530273</v>
      </c>
      <c r="O28" s="212">
        <v>9.3100004196167</v>
      </c>
      <c r="P28" s="212">
        <v>9.399999618530273</v>
      </c>
      <c r="Q28" s="212">
        <v>8.670000076293945</v>
      </c>
      <c r="R28" s="212">
        <v>7.21999979019165</v>
      </c>
      <c r="S28" s="212">
        <v>6.186999797821045</v>
      </c>
      <c r="T28" s="212">
        <v>5.848999977111816</v>
      </c>
      <c r="U28" s="212">
        <v>4.65500020980835</v>
      </c>
      <c r="V28" s="212">
        <v>4.686999797821045</v>
      </c>
      <c r="W28" s="212">
        <v>3.861999988555908</v>
      </c>
      <c r="X28" s="212">
        <v>4.052000045776367</v>
      </c>
      <c r="Y28" s="212">
        <v>3.9679999351501465</v>
      </c>
      <c r="Z28" s="219">
        <f t="shared" si="0"/>
        <v>4.790833309292793</v>
      </c>
      <c r="AA28" s="151">
        <v>11.300000190734863</v>
      </c>
      <c r="AB28" s="152" t="s">
        <v>68</v>
      </c>
      <c r="AC28" s="2">
        <v>26</v>
      </c>
      <c r="AD28" s="151">
        <v>-1.0230000019073486</v>
      </c>
      <c r="AE28" s="258" t="s">
        <v>133</v>
      </c>
      <c r="AF28" s="1"/>
    </row>
    <row r="29" spans="1:32" ht="11.25" customHeight="1">
      <c r="A29" s="220">
        <v>27</v>
      </c>
      <c r="B29" s="212">
        <v>2.4679999351501465</v>
      </c>
      <c r="C29" s="212">
        <v>2.1530001163482666</v>
      </c>
      <c r="D29" s="212">
        <v>1.6349999904632568</v>
      </c>
      <c r="E29" s="212">
        <v>2.109999895095825</v>
      </c>
      <c r="F29" s="212">
        <v>1.2769999504089355</v>
      </c>
      <c r="G29" s="212">
        <v>-1.3079999685287476</v>
      </c>
      <c r="H29" s="212">
        <v>1.4249999523162842</v>
      </c>
      <c r="I29" s="212">
        <v>1.5299999713897705</v>
      </c>
      <c r="J29" s="212">
        <v>4.361000061035156</v>
      </c>
      <c r="K29" s="212">
        <v>6.482999801635742</v>
      </c>
      <c r="L29" s="212">
        <v>9.170000076293945</v>
      </c>
      <c r="M29" s="212">
        <v>9.819999694824219</v>
      </c>
      <c r="N29" s="212">
        <v>9.399999618530273</v>
      </c>
      <c r="O29" s="212">
        <v>9.279999732971191</v>
      </c>
      <c r="P29" s="212">
        <v>9.34000015258789</v>
      </c>
      <c r="Q29" s="212">
        <v>8.020000457763672</v>
      </c>
      <c r="R29" s="212">
        <v>7.010000228881836</v>
      </c>
      <c r="S29" s="212">
        <v>5.40500020980835</v>
      </c>
      <c r="T29" s="212">
        <v>4.814000129699707</v>
      </c>
      <c r="U29" s="212">
        <v>2.0360000133514404</v>
      </c>
      <c r="V29" s="212">
        <v>1.7929999828338623</v>
      </c>
      <c r="W29" s="212">
        <v>1.7829999923706055</v>
      </c>
      <c r="X29" s="212">
        <v>0.15800000727176666</v>
      </c>
      <c r="Y29" s="212">
        <v>-0.5059999823570251</v>
      </c>
      <c r="Z29" s="219">
        <f t="shared" si="0"/>
        <v>4.152375000839432</v>
      </c>
      <c r="AA29" s="151">
        <v>10.539999961853027</v>
      </c>
      <c r="AB29" s="152" t="s">
        <v>275</v>
      </c>
      <c r="AC29" s="2">
        <v>27</v>
      </c>
      <c r="AD29" s="151">
        <v>-1.5290000438690186</v>
      </c>
      <c r="AE29" s="258" t="s">
        <v>512</v>
      </c>
      <c r="AF29" s="1"/>
    </row>
    <row r="30" spans="1:32" ht="11.25" customHeight="1">
      <c r="A30" s="220">
        <v>28</v>
      </c>
      <c r="B30" s="212">
        <v>-0.875</v>
      </c>
      <c r="C30" s="212">
        <v>-0.5170000195503235</v>
      </c>
      <c r="D30" s="212">
        <v>-1.2020000219345093</v>
      </c>
      <c r="E30" s="212">
        <v>-1.2029999494552612</v>
      </c>
      <c r="F30" s="212">
        <v>-1.4769999980926514</v>
      </c>
      <c r="G30" s="212">
        <v>-1.8990000486373901</v>
      </c>
      <c r="H30" s="212">
        <v>-1.8990000486373901</v>
      </c>
      <c r="I30" s="212">
        <v>-1.0019999742507935</v>
      </c>
      <c r="J30" s="212">
        <v>3.0829999446868896</v>
      </c>
      <c r="K30" s="212">
        <v>6.27400016784668</v>
      </c>
      <c r="L30" s="212">
        <v>8.6899995803833</v>
      </c>
      <c r="M30" s="212">
        <v>9.210000038146973</v>
      </c>
      <c r="N30" s="212">
        <v>9.399999618530273</v>
      </c>
      <c r="O30" s="212">
        <v>10.600000381469727</v>
      </c>
      <c r="P30" s="212">
        <v>10.039999961853027</v>
      </c>
      <c r="Q30" s="212">
        <v>9.010000228881836</v>
      </c>
      <c r="R30" s="212">
        <v>6.988999843597412</v>
      </c>
      <c r="S30" s="212">
        <v>5.953999996185303</v>
      </c>
      <c r="T30" s="212">
        <v>5.3520002365112305</v>
      </c>
      <c r="U30" s="212">
        <v>5.2779998779296875</v>
      </c>
      <c r="V30" s="212">
        <v>3.11299991607666</v>
      </c>
      <c r="W30" s="212">
        <v>2.9230000972747803</v>
      </c>
      <c r="X30" s="212">
        <v>2.309999942779541</v>
      </c>
      <c r="Y30" s="212">
        <v>1.9199999570846558</v>
      </c>
      <c r="Z30" s="219">
        <f t="shared" si="0"/>
        <v>3.752999988694986</v>
      </c>
      <c r="AA30" s="151">
        <v>10.949999809265137</v>
      </c>
      <c r="AB30" s="152" t="s">
        <v>500</v>
      </c>
      <c r="AC30" s="2">
        <v>28</v>
      </c>
      <c r="AD30" s="151">
        <v>-2.4149999618530273</v>
      </c>
      <c r="AE30" s="258" t="s">
        <v>90</v>
      </c>
      <c r="AF30" s="1"/>
    </row>
    <row r="31" spans="1:32" ht="11.25" customHeight="1">
      <c r="A31" s="220">
        <v>29</v>
      </c>
      <c r="B31" s="212">
        <v>1.2130000591278076</v>
      </c>
      <c r="C31" s="212">
        <v>2.2160000801086426</v>
      </c>
      <c r="D31" s="212">
        <v>1.7829999923706055</v>
      </c>
      <c r="E31" s="212">
        <v>1.3930000066757202</v>
      </c>
      <c r="F31" s="212">
        <v>0.8550000190734863</v>
      </c>
      <c r="G31" s="212">
        <v>1.5410000085830688</v>
      </c>
      <c r="H31" s="212">
        <v>2.0480000972747803</v>
      </c>
      <c r="I31" s="212">
        <v>2.121999979019165</v>
      </c>
      <c r="J31" s="212">
        <v>6.548999786376953</v>
      </c>
      <c r="K31" s="212">
        <v>8.8100004196167</v>
      </c>
      <c r="L31" s="212">
        <v>10.239999771118164</v>
      </c>
      <c r="M31" s="212">
        <v>10.319999694824219</v>
      </c>
      <c r="N31" s="212">
        <v>9.539999961853027</v>
      </c>
      <c r="O31" s="212">
        <v>9.050000190734863</v>
      </c>
      <c r="P31" s="212">
        <v>8.09000015258789</v>
      </c>
      <c r="Q31" s="212">
        <v>6.995999813079834</v>
      </c>
      <c r="R31" s="212">
        <v>5.390999794006348</v>
      </c>
      <c r="S31" s="212">
        <v>4.7170000076293945</v>
      </c>
      <c r="T31" s="212">
        <v>3.7339999675750732</v>
      </c>
      <c r="U31" s="212">
        <v>2.890000104904175</v>
      </c>
      <c r="V31" s="212">
        <v>2.3420000076293945</v>
      </c>
      <c r="W31" s="212">
        <v>1.0549999475479126</v>
      </c>
      <c r="X31" s="212">
        <v>1.593000054359436</v>
      </c>
      <c r="Y31" s="212">
        <v>0.8119999766349792</v>
      </c>
      <c r="Z31" s="219">
        <f t="shared" si="0"/>
        <v>4.387499995529652</v>
      </c>
      <c r="AA31" s="151">
        <v>10.869999885559082</v>
      </c>
      <c r="AB31" s="152" t="s">
        <v>501</v>
      </c>
      <c r="AC31" s="2">
        <v>29</v>
      </c>
      <c r="AD31" s="151">
        <v>0.3269999921321869</v>
      </c>
      <c r="AE31" s="258" t="s">
        <v>279</v>
      </c>
      <c r="AF31" s="1"/>
    </row>
    <row r="32" spans="1:32" ht="11.25" customHeight="1">
      <c r="A32" s="220">
        <v>30</v>
      </c>
      <c r="B32" s="212">
        <v>0.12600000202655792</v>
      </c>
      <c r="C32" s="212">
        <v>-0.8009999990463257</v>
      </c>
      <c r="D32" s="212">
        <v>-0.8330000042915344</v>
      </c>
      <c r="E32" s="212">
        <v>-0.9169999957084656</v>
      </c>
      <c r="F32" s="212">
        <v>-1.3070000410079956</v>
      </c>
      <c r="G32" s="212">
        <v>-1.5080000162124634</v>
      </c>
      <c r="H32" s="212">
        <v>-0.5059999823570251</v>
      </c>
      <c r="I32" s="212">
        <v>-0.15800000727176666</v>
      </c>
      <c r="J32" s="212">
        <v>3.5460000038146973</v>
      </c>
      <c r="K32" s="212">
        <v>4.190000057220459</v>
      </c>
      <c r="L32" s="212">
        <v>5.014999866485596</v>
      </c>
      <c r="M32" s="212">
        <v>5.269999980926514</v>
      </c>
      <c r="N32" s="212">
        <v>3.990999937057495</v>
      </c>
      <c r="O32" s="212">
        <v>3.1989998817443848</v>
      </c>
      <c r="P32" s="212">
        <v>3.73799991607666</v>
      </c>
      <c r="Q32" s="212">
        <v>4.044000148773193</v>
      </c>
      <c r="R32" s="212">
        <v>4.318999767303467</v>
      </c>
      <c r="S32" s="212">
        <v>4.835999965667725</v>
      </c>
      <c r="T32" s="212">
        <v>4.307000160217285</v>
      </c>
      <c r="U32" s="212">
        <v>1.9199999570846558</v>
      </c>
      <c r="V32" s="212">
        <v>1.562000036239624</v>
      </c>
      <c r="W32" s="212">
        <v>1.593000054359436</v>
      </c>
      <c r="X32" s="212">
        <v>1.5089999437332153</v>
      </c>
      <c r="Y32" s="212">
        <v>1.1710000038146973</v>
      </c>
      <c r="Z32" s="219">
        <f t="shared" si="0"/>
        <v>2.0127499848604202</v>
      </c>
      <c r="AA32" s="151">
        <v>5.449999809265137</v>
      </c>
      <c r="AB32" s="152" t="s">
        <v>120</v>
      </c>
      <c r="AC32" s="2">
        <v>30</v>
      </c>
      <c r="AD32" s="151">
        <v>-1.7610000371932983</v>
      </c>
      <c r="AE32" s="258" t="s">
        <v>108</v>
      </c>
      <c r="AF32" s="1"/>
    </row>
    <row r="33" spans="1:32" ht="11.25" customHeight="1">
      <c r="A33" s="220">
        <v>31</v>
      </c>
      <c r="B33" s="212">
        <v>0.7279999852180481</v>
      </c>
      <c r="C33" s="212">
        <v>0.7919999957084656</v>
      </c>
      <c r="D33" s="212">
        <v>0.46399998664855957</v>
      </c>
      <c r="E33" s="212">
        <v>0.17900000512599945</v>
      </c>
      <c r="F33" s="212">
        <v>0.2639999985694885</v>
      </c>
      <c r="G33" s="212">
        <v>0.041999999433755875</v>
      </c>
      <c r="H33" s="212">
        <v>-0.15800000727176666</v>
      </c>
      <c r="I33" s="212">
        <v>0.29600000381469727</v>
      </c>
      <c r="J33" s="212">
        <v>2.8929998874664307</v>
      </c>
      <c r="K33" s="212">
        <v>3.747999906539917</v>
      </c>
      <c r="L33" s="212">
        <v>4.138999938964844</v>
      </c>
      <c r="M33" s="212">
        <v>5.164000034332275</v>
      </c>
      <c r="N33" s="212">
        <v>6.579999923706055</v>
      </c>
      <c r="O33" s="212">
        <v>6.6539998054504395</v>
      </c>
      <c r="P33" s="212">
        <v>7.039999961853027</v>
      </c>
      <c r="Q33" s="212">
        <v>7.239999771118164</v>
      </c>
      <c r="R33" s="212">
        <v>5.744999885559082</v>
      </c>
      <c r="S33" s="212">
        <v>4.5929999351501465</v>
      </c>
      <c r="T33" s="212">
        <v>3.7269999980926514</v>
      </c>
      <c r="U33" s="212">
        <v>2.934000015258789</v>
      </c>
      <c r="V33" s="212">
        <v>2.9860000610351562</v>
      </c>
      <c r="W33" s="212">
        <v>3.0820000171661377</v>
      </c>
      <c r="X33" s="212">
        <v>3.049999952316284</v>
      </c>
      <c r="Y33" s="212">
        <v>2.9760000705718994</v>
      </c>
      <c r="Z33" s="219">
        <f t="shared" si="0"/>
        <v>3.1315832971595228</v>
      </c>
      <c r="AA33" s="151">
        <v>7.460000038146973</v>
      </c>
      <c r="AB33" s="152" t="s">
        <v>160</v>
      </c>
      <c r="AC33" s="2">
        <v>31</v>
      </c>
      <c r="AD33" s="151">
        <v>-0.1899999976158142</v>
      </c>
      <c r="AE33" s="258" t="s">
        <v>107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5.079322531819344</v>
      </c>
      <c r="C34" s="222">
        <f t="shared" si="1"/>
        <v>5.042806490775077</v>
      </c>
      <c r="D34" s="222">
        <f t="shared" si="1"/>
        <v>4.432774194786625</v>
      </c>
      <c r="E34" s="222">
        <f t="shared" si="1"/>
        <v>4.421419322731033</v>
      </c>
      <c r="F34" s="222">
        <f t="shared" si="1"/>
        <v>4.3520322893896415</v>
      </c>
      <c r="G34" s="222">
        <f t="shared" si="1"/>
        <v>4.267161276191473</v>
      </c>
      <c r="H34" s="222">
        <f t="shared" si="1"/>
        <v>4.3685484110347685</v>
      </c>
      <c r="I34" s="222">
        <f t="shared" si="1"/>
        <v>5.088548414649502</v>
      </c>
      <c r="J34" s="222">
        <f t="shared" si="1"/>
        <v>7.404645137248501</v>
      </c>
      <c r="K34" s="222">
        <f t="shared" si="1"/>
        <v>9.690967729014735</v>
      </c>
      <c r="L34" s="222">
        <f t="shared" si="1"/>
        <v>10.96883863018405</v>
      </c>
      <c r="M34" s="222">
        <f t="shared" si="1"/>
        <v>11.594677463654548</v>
      </c>
      <c r="N34" s="222">
        <f t="shared" si="1"/>
        <v>11.16429034356148</v>
      </c>
      <c r="O34" s="222">
        <f t="shared" si="1"/>
        <v>11.309870950637325</v>
      </c>
      <c r="P34" s="222">
        <f t="shared" si="1"/>
        <v>11.087548394357004</v>
      </c>
      <c r="Q34" s="222">
        <f t="shared" si="1"/>
        <v>10.438645178271878</v>
      </c>
      <c r="R34" s="222">
        <f>AVERAGE(R3:R33)</f>
        <v>9.454709745222523</v>
      </c>
      <c r="S34" s="222">
        <f aca="true" t="shared" si="2" ref="S34:Y34">AVERAGE(S3:S33)</f>
        <v>8.732935536292292</v>
      </c>
      <c r="T34" s="222">
        <f t="shared" si="2"/>
        <v>8.136612922914567</v>
      </c>
      <c r="U34" s="222">
        <f t="shared" si="2"/>
        <v>7.211322565232554</v>
      </c>
      <c r="V34" s="222">
        <f t="shared" si="2"/>
        <v>6.566580664726995</v>
      </c>
      <c r="W34" s="222">
        <f t="shared" si="2"/>
        <v>6.0567097433151735</v>
      </c>
      <c r="X34" s="222">
        <f t="shared" si="2"/>
        <v>5.751967722850461</v>
      </c>
      <c r="Y34" s="222">
        <f t="shared" si="2"/>
        <v>5.542096759042432</v>
      </c>
      <c r="Z34" s="222">
        <f>AVERAGE(B3:Y33)</f>
        <v>7.423543017412666</v>
      </c>
      <c r="AA34" s="223">
        <f>(AVERAGE(最高))</f>
        <v>12.71219350445655</v>
      </c>
      <c r="AB34" s="224"/>
      <c r="AC34" s="225"/>
      <c r="AD34" s="223">
        <f>(AVERAGE(最低))</f>
        <v>2.5547741739259613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9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20.25</v>
      </c>
      <c r="C46" s="158">
        <v>3</v>
      </c>
      <c r="D46" s="159" t="s">
        <v>493</v>
      </c>
      <c r="E46" s="202"/>
      <c r="F46" s="156"/>
      <c r="G46" s="157">
        <f>MIN(最低)</f>
        <v>-2.8350000381469727</v>
      </c>
      <c r="H46" s="158">
        <v>25</v>
      </c>
      <c r="I46" s="260" t="s">
        <v>98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22</v>
      </c>
      <c r="B1" s="5"/>
      <c r="C1" s="6"/>
      <c r="D1" s="6"/>
      <c r="E1" s="6"/>
      <c r="F1" s="6"/>
      <c r="G1" s="6"/>
      <c r="H1" s="5"/>
      <c r="I1" s="178">
        <f>'1月'!Z1</f>
        <v>2010</v>
      </c>
      <c r="J1" s="177" t="s">
        <v>2</v>
      </c>
      <c r="K1" s="176" t="str">
        <f>("（平成"&amp;TEXT((I1-1988),"0")&amp;"年）")</f>
        <v>（平成22年）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6" t="s">
        <v>34</v>
      </c>
      <c r="N3" s="7"/>
    </row>
    <row r="4" spans="1:14" ht="18" customHeight="1">
      <c r="A4" s="17" t="s">
        <v>35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0.9072083346545696</v>
      </c>
      <c r="C5" s="23">
        <f>'2月'!Z3</f>
        <v>3.944833353161812</v>
      </c>
      <c r="D5" s="23">
        <f>'3月'!Z3</f>
        <v>5.543291638294856</v>
      </c>
      <c r="E5" s="23">
        <f>'4月'!Z3</f>
        <v>12.433708310127258</v>
      </c>
      <c r="F5" s="23">
        <f>'5月'!Z3</f>
        <v>13.298874954382578</v>
      </c>
      <c r="G5" s="23">
        <f>'6月'!Z3</f>
        <v>13.955833395322164</v>
      </c>
      <c r="H5" s="23">
        <f>'7月'!Z3</f>
        <v>22.66291658083598</v>
      </c>
      <c r="I5" s="23">
        <f>'8月'!Z3</f>
        <v>25.394166787465412</v>
      </c>
      <c r="J5" s="23">
        <f>'9月'!Z3</f>
        <v>27.61583336194356</v>
      </c>
      <c r="K5" s="23">
        <f>'10月'!Z3</f>
        <v>19.162083466847736</v>
      </c>
      <c r="L5" s="23">
        <f>'11月'!Z3</f>
        <v>15.432916839917501</v>
      </c>
      <c r="M5" s="24">
        <f>'12月'!Z3</f>
        <v>10.357541620731354</v>
      </c>
      <c r="N5" s="7"/>
    </row>
    <row r="6" spans="1:14" ht="18" customHeight="1">
      <c r="A6" s="25">
        <v>2</v>
      </c>
      <c r="B6" s="26">
        <f>'1月'!Z4</f>
        <v>2.3042916730046272</v>
      </c>
      <c r="C6" s="27">
        <f>'2月'!Z4</f>
        <v>2.552833329886198</v>
      </c>
      <c r="D6" s="27">
        <f>'3月'!Z4</f>
        <v>3.004624992609024</v>
      </c>
      <c r="E6" s="27">
        <f>'4月'!Z4</f>
        <v>12.132916629314423</v>
      </c>
      <c r="F6" s="27">
        <f>'5月'!Z4</f>
        <v>14.428749998410543</v>
      </c>
      <c r="G6" s="27">
        <f>'6月'!Z4</f>
        <v>15.197916666666666</v>
      </c>
      <c r="H6" s="27">
        <f>'7月'!Z4</f>
        <v>22.827499945958454</v>
      </c>
      <c r="I6" s="27">
        <f>'8月'!Z4</f>
        <v>25.745000044504803</v>
      </c>
      <c r="J6" s="27">
        <f>'9月'!Z4</f>
        <v>27.418333292007446</v>
      </c>
      <c r="K6" s="27">
        <f>'10月'!Z4</f>
        <v>19.328749974568684</v>
      </c>
      <c r="L6" s="27">
        <f>'11月'!Z4</f>
        <v>13.599166552225748</v>
      </c>
      <c r="M6" s="28">
        <f>'12月'!Z4</f>
        <v>13.214208404223124</v>
      </c>
      <c r="N6" s="7"/>
    </row>
    <row r="7" spans="1:14" ht="18" customHeight="1">
      <c r="A7" s="25">
        <v>3</v>
      </c>
      <c r="B7" s="26">
        <f>'1月'!Z5</f>
        <v>2.674583323299885</v>
      </c>
      <c r="C7" s="27">
        <f>'2月'!Z5</f>
        <v>1.3972500078380108</v>
      </c>
      <c r="D7" s="27">
        <f>'3月'!Z5</f>
        <v>6.034625023603439</v>
      </c>
      <c r="E7" s="27">
        <f>'4月'!Z5</f>
        <v>7.555166602134705</v>
      </c>
      <c r="F7" s="27">
        <f>'5月'!Z5</f>
        <v>16.8429168065389</v>
      </c>
      <c r="G7" s="27">
        <f>'6月'!Z5</f>
        <v>17.290416757265728</v>
      </c>
      <c r="H7" s="27">
        <f>'7月'!Z5</f>
        <v>22.925416549046833</v>
      </c>
      <c r="I7" s="27">
        <f>'8月'!Z5</f>
        <v>26.305833339691162</v>
      </c>
      <c r="J7" s="27">
        <f>'9月'!Z5</f>
        <v>28.3725000222524</v>
      </c>
      <c r="K7" s="27">
        <f>'10月'!Z5</f>
        <v>19.097916841506958</v>
      </c>
      <c r="L7" s="27">
        <f>'11月'!Z5</f>
        <v>11.605791687965393</v>
      </c>
      <c r="M7" s="28">
        <f>'12月'!Z5</f>
        <v>16.106666723887127</v>
      </c>
      <c r="N7" s="7"/>
    </row>
    <row r="8" spans="1:14" ht="18" customHeight="1">
      <c r="A8" s="25">
        <v>4</v>
      </c>
      <c r="B8" s="26">
        <f>'1月'!Z6</f>
        <v>3.5902917186419168</v>
      </c>
      <c r="C8" s="27">
        <f>'2月'!Z6</f>
        <v>0.5872500129044056</v>
      </c>
      <c r="D8" s="27">
        <f>'3月'!Z6</f>
        <v>5.951958328485489</v>
      </c>
      <c r="E8" s="27">
        <f>'4月'!Z6</f>
        <v>6.262875030438106</v>
      </c>
      <c r="F8" s="27">
        <f>'5月'!Z6</f>
        <v>18.390416741371155</v>
      </c>
      <c r="G8" s="27">
        <f>'6月'!Z6</f>
        <v>17.797916730244953</v>
      </c>
      <c r="H8" s="27">
        <f>'7月'!Z6</f>
        <v>23.10166660944621</v>
      </c>
      <c r="I8" s="27">
        <f>'8月'!Z6</f>
        <v>26.720833381017048</v>
      </c>
      <c r="J8" s="27">
        <f>'9月'!Z6</f>
        <v>27.578333139419556</v>
      </c>
      <c r="K8" s="27">
        <f>'10月'!Z6</f>
        <v>20.025416771570843</v>
      </c>
      <c r="L8" s="27">
        <f>'11月'!Z6</f>
        <v>8.85804166396459</v>
      </c>
      <c r="M8" s="28">
        <f>'12月'!Z6</f>
        <v>9.587458352247873</v>
      </c>
      <c r="N8" s="7"/>
    </row>
    <row r="9" spans="1:14" ht="18" customHeight="1">
      <c r="A9" s="25">
        <v>5</v>
      </c>
      <c r="B9" s="26">
        <f>'1月'!Z7</f>
        <v>5.933916638294856</v>
      </c>
      <c r="C9" s="27">
        <f>'2月'!Z7</f>
        <v>1.7644999860785902</v>
      </c>
      <c r="D9" s="27">
        <f>'3月'!Z7</f>
        <v>10.521666765213013</v>
      </c>
      <c r="E9" s="27">
        <f>'4月'!Z7</f>
        <v>8.520708362261454</v>
      </c>
      <c r="F9" s="27">
        <f>'5月'!Z7</f>
        <v>18.87999987602234</v>
      </c>
      <c r="G9" s="27">
        <f>'6月'!Z7</f>
        <v>15.307083368301392</v>
      </c>
      <c r="H9" s="27">
        <f>'7月'!Z7</f>
        <v>22.611250241597492</v>
      </c>
      <c r="I9" s="27">
        <f>'8月'!Z7</f>
        <v>27.793750127156574</v>
      </c>
      <c r="J9" s="27">
        <f>'9月'!Z7</f>
        <v>26.72500006357829</v>
      </c>
      <c r="K9" s="27">
        <f>'10月'!Z7</f>
        <v>20.740833202997845</v>
      </c>
      <c r="L9" s="27">
        <f>'11月'!Z7</f>
        <v>10.968916634718576</v>
      </c>
      <c r="M9" s="28">
        <f>'12月'!Z7</f>
        <v>8.801791658004126</v>
      </c>
      <c r="N9" s="7"/>
    </row>
    <row r="10" spans="1:14" ht="18" customHeight="1">
      <c r="A10" s="25">
        <v>6</v>
      </c>
      <c r="B10" s="26">
        <f>'1月'!Z8</f>
        <v>3.1883750135699906</v>
      </c>
      <c r="C10" s="27">
        <f>'2月'!Z8</f>
        <v>-0.2944583383699258</v>
      </c>
      <c r="D10" s="27">
        <f>'3月'!Z8</f>
        <v>9.819166660308838</v>
      </c>
      <c r="E10" s="27">
        <f>'4月'!Z8</f>
        <v>12.081666668256124</v>
      </c>
      <c r="F10" s="27">
        <f>'5月'!Z8</f>
        <v>17.824166615804035</v>
      </c>
      <c r="G10" s="27">
        <f>'6月'!Z8</f>
        <v>16.533750136693318</v>
      </c>
      <c r="H10" s="27">
        <f>'7月'!Z8</f>
        <v>23.642500082651775</v>
      </c>
      <c r="I10" s="27">
        <f>'8月'!Z8</f>
        <v>26.865416526794434</v>
      </c>
      <c r="J10" s="27">
        <f>'9月'!Z8</f>
        <v>28.18333339691162</v>
      </c>
      <c r="K10" s="27">
        <f>'10月'!Z8</f>
        <v>20.058333317438763</v>
      </c>
      <c r="L10" s="27">
        <f>'11月'!Z8</f>
        <v>12.794083257516226</v>
      </c>
      <c r="M10" s="28">
        <f>'12月'!Z8</f>
        <v>10.28404172261556</v>
      </c>
      <c r="N10" s="7"/>
    </row>
    <row r="11" spans="1:14" ht="18" customHeight="1">
      <c r="A11" s="25">
        <v>7</v>
      </c>
      <c r="B11" s="26">
        <f>'1月'!Z9</f>
        <v>4.215916653784613</v>
      </c>
      <c r="C11" s="27">
        <f>'2月'!Z9</f>
        <v>1.90416669100523</v>
      </c>
      <c r="D11" s="27">
        <f>'3月'!Z9</f>
        <v>4.036499977111816</v>
      </c>
      <c r="E11" s="27">
        <f>'4月'!Z9</f>
        <v>9.216625034809113</v>
      </c>
      <c r="F11" s="27">
        <f>'5月'!Z9</f>
        <v>18.59708336989085</v>
      </c>
      <c r="G11" s="27">
        <f>'6月'!Z9</f>
        <v>18.772083202997845</v>
      </c>
      <c r="H11" s="27">
        <f>'7月'!Z9</f>
        <v>22.59041674931844</v>
      </c>
      <c r="I11" s="27">
        <f>'8月'!Z9</f>
        <v>26.960833311080933</v>
      </c>
      <c r="J11" s="27">
        <f>'9月'!Z9</f>
        <v>29.338332970937092</v>
      </c>
      <c r="K11" s="27">
        <f>'10月'!Z9</f>
        <v>20.205833196640015</v>
      </c>
      <c r="L11" s="27">
        <f>'11月'!Z9</f>
        <v>14.440000096956888</v>
      </c>
      <c r="M11" s="28">
        <f>'12月'!Z9</f>
        <v>9.544458349545797</v>
      </c>
      <c r="N11" s="7"/>
    </row>
    <row r="12" spans="1:14" ht="18" customHeight="1">
      <c r="A12" s="25">
        <v>8</v>
      </c>
      <c r="B12" s="26">
        <f>'1月'!Z10</f>
        <v>4.557833291590214</v>
      </c>
      <c r="C12" s="27">
        <f>'2月'!Z10</f>
        <v>3.5027083878715835</v>
      </c>
      <c r="D12" s="27">
        <f>'3月'!Z10</f>
        <v>3.569208318988482</v>
      </c>
      <c r="E12" s="27">
        <f>'4月'!Z10</f>
        <v>5.978166709343593</v>
      </c>
      <c r="F12" s="27">
        <f>'5月'!Z10</f>
        <v>15.728749871253967</v>
      </c>
      <c r="G12" s="27">
        <f>'6月'!Z10</f>
        <v>17.547083139419556</v>
      </c>
      <c r="H12" s="27">
        <f>'7月'!Z10</f>
        <v>24.205833435058594</v>
      </c>
      <c r="I12" s="27">
        <f>'8月'!Z10</f>
        <v>26.760416507720947</v>
      </c>
      <c r="J12" s="27">
        <f>'9月'!Z10</f>
        <v>22.574166774749756</v>
      </c>
      <c r="K12" s="27">
        <f>'10月'!Z10</f>
        <v>19.33916687965393</v>
      </c>
      <c r="L12" s="27">
        <f>'11月'!Z10</f>
        <v>14.447916746139526</v>
      </c>
      <c r="M12" s="28">
        <f>'12月'!Z10</f>
        <v>6.727000017960866</v>
      </c>
      <c r="N12" s="7"/>
    </row>
    <row r="13" spans="1:14" ht="18" customHeight="1">
      <c r="A13" s="25">
        <v>9</v>
      </c>
      <c r="B13" s="26">
        <f>'1月'!Z11</f>
        <v>3.63866667697827</v>
      </c>
      <c r="C13" s="27">
        <f>'2月'!Z11</f>
        <v>9.013833367498592</v>
      </c>
      <c r="D13" s="27">
        <f>'3月'!Z11</f>
        <v>2.1232083405678472</v>
      </c>
      <c r="E13" s="27">
        <f>'4月'!Z11</f>
        <v>8.266416688760122</v>
      </c>
      <c r="F13" s="27">
        <f>'5月'!Z11</f>
        <v>16.15083332856496</v>
      </c>
      <c r="G13" s="27">
        <f>'6月'!Z11</f>
        <v>17.764583349227905</v>
      </c>
      <c r="H13" s="27">
        <f>'7月'!Z11</f>
        <v>23.171250104904175</v>
      </c>
      <c r="I13" s="27">
        <f>'8月'!Z11</f>
        <v>26.869583527247112</v>
      </c>
      <c r="J13" s="27">
        <f>'9月'!Z11</f>
        <v>22.49500020345052</v>
      </c>
      <c r="K13" s="27">
        <f>'10月'!Z11</f>
        <v>18.49750010172526</v>
      </c>
      <c r="L13" s="27">
        <f>'11月'!Z11</f>
        <v>13.473750074704489</v>
      </c>
      <c r="M13" s="28">
        <f>'12月'!Z11</f>
        <v>6.211791664361954</v>
      </c>
      <c r="N13" s="7"/>
    </row>
    <row r="14" spans="1:14" ht="18" customHeight="1">
      <c r="A14" s="29">
        <v>10</v>
      </c>
      <c r="B14" s="30">
        <f>'1月'!Z12</f>
        <v>3.994625023410966</v>
      </c>
      <c r="C14" s="31">
        <f>'2月'!Z12</f>
        <v>5.338333348433177</v>
      </c>
      <c r="D14" s="31">
        <f>'3月'!Z12</f>
        <v>4.160458356142044</v>
      </c>
      <c r="E14" s="31">
        <f>'4月'!Z12</f>
        <v>12.627083341280619</v>
      </c>
      <c r="F14" s="31">
        <f>'5月'!Z12</f>
        <v>16.03125</v>
      </c>
      <c r="G14" s="31">
        <f>'6月'!Z12</f>
        <v>18.665416598320007</v>
      </c>
      <c r="H14" s="31">
        <f>'7月'!Z12</f>
        <v>25.171666781107586</v>
      </c>
      <c r="I14" s="31">
        <f>'8月'!Z12</f>
        <v>26.28125023841858</v>
      </c>
      <c r="J14" s="31">
        <f>'9月'!Z12</f>
        <v>22.482083320617676</v>
      </c>
      <c r="K14" s="31">
        <f>'10月'!Z12</f>
        <v>20.63041663169861</v>
      </c>
      <c r="L14" s="31">
        <f>'11月'!Z12</f>
        <v>10.542916794617971</v>
      </c>
      <c r="M14" s="32">
        <f>'12月'!Z12</f>
        <v>7.72599995136261</v>
      </c>
      <c r="N14" s="7"/>
    </row>
    <row r="15" spans="1:14" ht="18" customHeight="1">
      <c r="A15" s="21">
        <v>11</v>
      </c>
      <c r="B15" s="22">
        <f>'1月'!Z13</f>
        <v>2.7508333612543843</v>
      </c>
      <c r="C15" s="23">
        <f>'2月'!Z13</f>
        <v>2.372041661447535</v>
      </c>
      <c r="D15" s="23">
        <f>'3月'!Z13</f>
        <v>5.4801666075363755</v>
      </c>
      <c r="E15" s="23">
        <f>'4月'!Z13</f>
        <v>13.602916638056437</v>
      </c>
      <c r="F15" s="23">
        <f>'5月'!Z13</f>
        <v>13.476666688919067</v>
      </c>
      <c r="G15" s="23">
        <f>'6月'!Z13</f>
        <v>18.980000098546345</v>
      </c>
      <c r="H15" s="23">
        <f>'7月'!Z13</f>
        <v>23.892499923706055</v>
      </c>
      <c r="I15" s="23">
        <f>'8月'!Z13</f>
        <v>26.58500011761983</v>
      </c>
      <c r="J15" s="23">
        <f>'9月'!Z13</f>
        <v>25.263333241144817</v>
      </c>
      <c r="K15" s="23">
        <f>'10月'!Z13</f>
        <v>21.182916800181072</v>
      </c>
      <c r="L15" s="23">
        <f>'11月'!Z13</f>
        <v>10.987874925136566</v>
      </c>
      <c r="M15" s="24">
        <f>'12月'!Z13</f>
        <v>10.267416675885519</v>
      </c>
      <c r="N15" s="7"/>
    </row>
    <row r="16" spans="1:14" ht="18" customHeight="1">
      <c r="A16" s="25">
        <v>12</v>
      </c>
      <c r="B16" s="26">
        <f>'1月'!Z14</f>
        <v>2.3883333071134984</v>
      </c>
      <c r="C16" s="27">
        <f>'2月'!Z14</f>
        <v>1.6391250068942707</v>
      </c>
      <c r="D16" s="27">
        <f>'3月'!Z14</f>
        <v>8.039416705568632</v>
      </c>
      <c r="E16" s="27">
        <f>'4月'!Z14</f>
        <v>6.996499975522359</v>
      </c>
      <c r="F16" s="27">
        <f>'5月'!Z14</f>
        <v>13.340833266576132</v>
      </c>
      <c r="G16" s="27">
        <f>'6月'!Z14</f>
        <v>21.349583387374878</v>
      </c>
      <c r="H16" s="27">
        <f>'7月'!Z14</f>
        <v>26.211666584014893</v>
      </c>
      <c r="I16" s="27">
        <f>'8月'!Z14</f>
        <v>27.59499994913737</v>
      </c>
      <c r="J16" s="27">
        <f>'9月'!Z14</f>
        <v>24.022083520889282</v>
      </c>
      <c r="K16" s="27">
        <f>'10月'!Z14</f>
        <v>20.982083400090534</v>
      </c>
      <c r="L16" s="27">
        <f>'11月'!Z14</f>
        <v>12.254583358764648</v>
      </c>
      <c r="M16" s="28">
        <f>'12月'!Z14</f>
        <v>9.522625068823496</v>
      </c>
      <c r="N16" s="7"/>
    </row>
    <row r="17" spans="1:14" ht="18" customHeight="1">
      <c r="A17" s="25">
        <v>13</v>
      </c>
      <c r="B17" s="26">
        <f>'1月'!Z15</f>
        <v>2.645833340473473</v>
      </c>
      <c r="C17" s="27">
        <f>'2月'!Z15</f>
        <v>0.20195833748827377</v>
      </c>
      <c r="D17" s="27">
        <f>'3月'!Z15</f>
        <v>9.882666577895483</v>
      </c>
      <c r="E17" s="27">
        <f>'4月'!Z15</f>
        <v>12.400000055631002</v>
      </c>
      <c r="F17" s="27">
        <f>'5月'!Z15</f>
        <v>13.46749989191691</v>
      </c>
      <c r="G17" s="27">
        <f>'6月'!Z15</f>
        <v>22.25541639328003</v>
      </c>
      <c r="H17" s="27">
        <f>'7月'!Z15</f>
        <v>19.792500019073486</v>
      </c>
      <c r="I17" s="27">
        <f>'8月'!Z15</f>
        <v>25.74541672070821</v>
      </c>
      <c r="J17" s="27">
        <f>'9月'!Z15</f>
        <v>24.525833527247112</v>
      </c>
      <c r="K17" s="27">
        <f>'10月'!Z15</f>
        <v>20.671250104904175</v>
      </c>
      <c r="L17" s="27">
        <f>'11月'!Z15</f>
        <v>12.976249933242798</v>
      </c>
      <c r="M17" s="28">
        <f>'12月'!Z15</f>
        <v>7.433208346366882</v>
      </c>
      <c r="N17" s="7"/>
    </row>
    <row r="18" spans="1:14" ht="18" customHeight="1">
      <c r="A18" s="25">
        <v>14</v>
      </c>
      <c r="B18" s="26">
        <f>'1月'!Z16</f>
        <v>0.03662501461803913</v>
      </c>
      <c r="C18" s="27">
        <f>'2月'!Z16</f>
        <v>1.7960000208889444</v>
      </c>
      <c r="D18" s="27">
        <f>'3月'!Z16</f>
        <v>6.624583383401235</v>
      </c>
      <c r="E18" s="27">
        <f>'4月'!Z16</f>
        <v>10.77833334604899</v>
      </c>
      <c r="F18" s="27">
        <f>'5月'!Z16</f>
        <v>11.574999928474426</v>
      </c>
      <c r="G18" s="27">
        <f>'6月'!Z16</f>
        <v>17.81874990463257</v>
      </c>
      <c r="H18" s="27">
        <f>'7月'!Z16</f>
        <v>23.71666685740153</v>
      </c>
      <c r="I18" s="27">
        <f>'8月'!Z16</f>
        <v>26.30958350499471</v>
      </c>
      <c r="J18" s="27">
        <f>'9月'!Z16</f>
        <v>22.77958329518636</v>
      </c>
      <c r="K18" s="27">
        <f>'10月'!Z16</f>
        <v>19.53125007947286</v>
      </c>
      <c r="L18" s="27">
        <f>'11月'!Z16</f>
        <v>14.510000069936117</v>
      </c>
      <c r="M18" s="28">
        <f>'12月'!Z16</f>
        <v>10.007500012715658</v>
      </c>
      <c r="N18" s="7"/>
    </row>
    <row r="19" spans="1:14" ht="18" customHeight="1">
      <c r="A19" s="25">
        <v>15</v>
      </c>
      <c r="B19" s="26">
        <f>'1月'!Z17</f>
        <v>0.7627499659235278</v>
      </c>
      <c r="C19" s="27">
        <f>'2月'!Z17</f>
        <v>4.437208334604899</v>
      </c>
      <c r="D19" s="27">
        <f>'3月'!Z17</f>
        <v>10.3751250008742</v>
      </c>
      <c r="E19" s="27">
        <f>'4月'!Z17</f>
        <v>5.010374933481216</v>
      </c>
      <c r="F19" s="27">
        <f>'5月'!Z17</f>
        <v>11.240833282470703</v>
      </c>
      <c r="G19" s="27">
        <f>'6月'!Z17</f>
        <v>20.010416666666668</v>
      </c>
      <c r="H19" s="27">
        <f>'7月'!Z17</f>
        <v>24.15625</v>
      </c>
      <c r="I19" s="27">
        <f>'8月'!Z17</f>
        <v>28.25000007947286</v>
      </c>
      <c r="J19" s="27">
        <f>'9月'!Z17</f>
        <v>22.09666657447815</v>
      </c>
      <c r="K19" s="27">
        <f>'10月'!Z17</f>
        <v>19.768333355585735</v>
      </c>
      <c r="L19" s="27">
        <f>'11月'!Z17</f>
        <v>9.145250082015991</v>
      </c>
      <c r="M19" s="28">
        <f>'12月'!Z17</f>
        <v>7.215416649977366</v>
      </c>
      <c r="N19" s="7"/>
    </row>
    <row r="20" spans="1:14" ht="18" customHeight="1">
      <c r="A20" s="25">
        <v>16</v>
      </c>
      <c r="B20" s="26">
        <f>'1月'!Z18</f>
        <v>0.9218333338697752</v>
      </c>
      <c r="C20" s="27">
        <f>'2月'!Z18</f>
        <v>2.4972916518648467</v>
      </c>
      <c r="D20" s="27">
        <f>'3月'!Z18</f>
        <v>12.01666663090388</v>
      </c>
      <c r="E20" s="27">
        <f>'4月'!Z18</f>
        <v>4.814499994119008</v>
      </c>
      <c r="F20" s="27">
        <f>'5月'!Z18</f>
        <v>14.199166615804037</v>
      </c>
      <c r="G20" s="27">
        <f>'6月'!Z18</f>
        <v>20.62124991416931</v>
      </c>
      <c r="H20" s="27">
        <f>'7月'!Z18</f>
        <v>23.769583304723103</v>
      </c>
      <c r="I20" s="27">
        <f>'8月'!Z18</f>
        <v>29.36958320935567</v>
      </c>
      <c r="J20" s="27">
        <f>'9月'!Z18</f>
        <v>19.93208336830139</v>
      </c>
      <c r="K20" s="27">
        <f>'10月'!Z18</f>
        <v>19.447916507720947</v>
      </c>
      <c r="L20" s="27">
        <f>'11月'!Z18</f>
        <v>7.481333295504252</v>
      </c>
      <c r="M20" s="28">
        <f>'12月'!Z18</f>
        <v>3.3284166554609933</v>
      </c>
      <c r="N20" s="7"/>
    </row>
    <row r="21" spans="1:14" ht="18" customHeight="1">
      <c r="A21" s="25">
        <v>17</v>
      </c>
      <c r="B21" s="26">
        <f>'1月'!Z19</f>
        <v>1.374083345135053</v>
      </c>
      <c r="C21" s="27">
        <f>'2月'!Z19</f>
        <v>1.7493750030795734</v>
      </c>
      <c r="D21" s="27">
        <f>'3月'!Z19</f>
        <v>7.141333321730296</v>
      </c>
      <c r="E21" s="27">
        <f>'4月'!Z19</f>
        <v>4.414833356936772</v>
      </c>
      <c r="F21" s="27">
        <f>'5月'!Z19</f>
        <v>17.64833339055379</v>
      </c>
      <c r="G21" s="27">
        <f>'6月'!Z19</f>
        <v>22.62166651089986</v>
      </c>
      <c r="H21" s="27">
        <f>'7月'!Z19</f>
        <v>25.505833228429157</v>
      </c>
      <c r="I21" s="27">
        <f>'8月'!Z19</f>
        <v>28.91041660308838</v>
      </c>
      <c r="J21" s="27">
        <f>'9月'!Z19</f>
        <v>21.58833320935567</v>
      </c>
      <c r="K21" s="27">
        <f>'10月'!Z19</f>
        <v>19.321666439374287</v>
      </c>
      <c r="L21" s="27">
        <f>'11月'!Z19</f>
        <v>8.922625025113424</v>
      </c>
      <c r="M21" s="28">
        <f>'12月'!Z19</f>
        <v>4.250416698555152</v>
      </c>
      <c r="N21" s="7"/>
    </row>
    <row r="22" spans="1:14" ht="18" customHeight="1">
      <c r="A22" s="25">
        <v>18</v>
      </c>
      <c r="B22" s="26">
        <f>'1月'!Z20</f>
        <v>2.0765000184377036</v>
      </c>
      <c r="C22" s="27">
        <f>'2月'!Z20</f>
        <v>1.7123333250638098</v>
      </c>
      <c r="D22" s="27">
        <f>'3月'!Z20</f>
        <v>5.720624993244807</v>
      </c>
      <c r="E22" s="27">
        <f>'4月'!Z20</f>
        <v>8.191458334525427</v>
      </c>
      <c r="F22" s="27">
        <f>'5月'!Z20</f>
        <v>19.905416409174602</v>
      </c>
      <c r="G22" s="27">
        <f>'6月'!Z20</f>
        <v>21.478749990463257</v>
      </c>
      <c r="H22" s="27">
        <f>'7月'!Z20</f>
        <v>26.726249933242798</v>
      </c>
      <c r="I22" s="27">
        <f>'8月'!Z20</f>
        <v>26.888333400090534</v>
      </c>
      <c r="J22" s="27">
        <f>'9月'!Z20</f>
        <v>22.888749837875366</v>
      </c>
      <c r="K22" s="27">
        <f>'10月'!Z20</f>
        <v>17.58791669209798</v>
      </c>
      <c r="L22" s="27">
        <f>'11月'!Z20</f>
        <v>10.156666656335195</v>
      </c>
      <c r="M22" s="28">
        <f>'12月'!Z20</f>
        <v>4.692333355235557</v>
      </c>
      <c r="N22" s="7"/>
    </row>
    <row r="23" spans="1:14" ht="18" customHeight="1">
      <c r="A23" s="25">
        <v>19</v>
      </c>
      <c r="B23" s="26">
        <f>'1月'!Z21</f>
        <v>4.83304166359206</v>
      </c>
      <c r="C23" s="27">
        <f>'2月'!Z21</f>
        <v>2.4351250086911023</v>
      </c>
      <c r="D23" s="27">
        <f>'3月'!Z21</f>
        <v>5.800291697184245</v>
      </c>
      <c r="E23" s="27">
        <f>'4月'!Z21</f>
        <v>9.992500007152557</v>
      </c>
      <c r="F23" s="27">
        <f>'5月'!Z21</f>
        <v>18.378749926884968</v>
      </c>
      <c r="G23" s="27">
        <f>'6月'!Z21</f>
        <v>21.117499987284344</v>
      </c>
      <c r="H23" s="27">
        <f>'7月'!Z21</f>
        <v>27.236250003178913</v>
      </c>
      <c r="I23" s="27">
        <f>'8月'!Z21</f>
        <v>25.59291656812032</v>
      </c>
      <c r="J23" s="27">
        <f>'9月'!Z21</f>
        <v>22.740000009536743</v>
      </c>
      <c r="K23" s="27">
        <f>'10月'!Z21</f>
        <v>16.952499945958454</v>
      </c>
      <c r="L23" s="27">
        <f>'11月'!Z21</f>
        <v>10.71262494723002</v>
      </c>
      <c r="M23" s="28">
        <f>'12月'!Z21</f>
        <v>5.607249960303307</v>
      </c>
      <c r="N23" s="7"/>
    </row>
    <row r="24" spans="1:14" ht="18" customHeight="1">
      <c r="A24" s="29">
        <v>20</v>
      </c>
      <c r="B24" s="30">
        <f>'1月'!Z22</f>
        <v>7.40033336977164</v>
      </c>
      <c r="C24" s="31">
        <f>'2月'!Z22</f>
        <v>3.7751249882082143</v>
      </c>
      <c r="D24" s="31">
        <f>'3月'!Z22</f>
        <v>12.489083468914032</v>
      </c>
      <c r="E24" s="31">
        <f>'4月'!Z22</f>
        <v>12.05916670958201</v>
      </c>
      <c r="F24" s="31">
        <f>'5月'!Z22</f>
        <v>17.68916662534078</v>
      </c>
      <c r="G24" s="31">
        <f>'6月'!Z22</f>
        <v>24.581250031789143</v>
      </c>
      <c r="H24" s="31">
        <f>'7月'!Z22</f>
        <v>28.227916558583576</v>
      </c>
      <c r="I24" s="31">
        <f>'8月'!Z22</f>
        <v>24.87124991416931</v>
      </c>
      <c r="J24" s="31">
        <f>'9月'!Z22</f>
        <v>22.826249917348225</v>
      </c>
      <c r="K24" s="31">
        <f>'10月'!Z22</f>
        <v>17.536249955495197</v>
      </c>
      <c r="L24" s="31">
        <f>'11月'!Z22</f>
        <v>11.84541666507721</v>
      </c>
      <c r="M24" s="32">
        <f>'12月'!Z22</f>
        <v>9.115958333015442</v>
      </c>
      <c r="N24" s="7"/>
    </row>
    <row r="25" spans="1:14" ht="18" customHeight="1">
      <c r="A25" s="21">
        <v>21</v>
      </c>
      <c r="B25" s="22">
        <f>'1月'!Z23</f>
        <v>8.296916703383127</v>
      </c>
      <c r="C25" s="23">
        <f>'2月'!Z23</f>
        <v>3.149500006266559</v>
      </c>
      <c r="D25" s="23">
        <f>'3月'!Z23</f>
        <v>11.998124976952871</v>
      </c>
      <c r="E25" s="23">
        <f>'4月'!Z23</f>
        <v>14.017083326975504</v>
      </c>
      <c r="F25" s="23">
        <f>'5月'!Z23</f>
        <v>19.03208339214325</v>
      </c>
      <c r="G25" s="23">
        <f>'6月'!Z23</f>
        <v>24.215000073115032</v>
      </c>
      <c r="H25" s="23">
        <f>'7月'!Z23</f>
        <v>27.106666644414265</v>
      </c>
      <c r="I25" s="23">
        <f>'8月'!Z23</f>
        <v>25.549166599909466</v>
      </c>
      <c r="J25" s="23">
        <f>'9月'!Z23</f>
        <v>24.179166555404663</v>
      </c>
      <c r="K25" s="23">
        <f>'10月'!Z23</f>
        <v>17.080833276112873</v>
      </c>
      <c r="L25" s="23">
        <f>'11月'!Z23</f>
        <v>12.172416667143503</v>
      </c>
      <c r="M25" s="24">
        <f>'12月'!Z23</f>
        <v>9.311916689078013</v>
      </c>
      <c r="N25" s="7"/>
    </row>
    <row r="26" spans="1:14" ht="18" customHeight="1">
      <c r="A26" s="25">
        <v>22</v>
      </c>
      <c r="B26" s="26">
        <f>'1月'!Z24</f>
        <v>3.9889166628321013</v>
      </c>
      <c r="C26" s="27">
        <f>'2月'!Z24</f>
        <v>4.493375005821387</v>
      </c>
      <c r="D26" s="27">
        <f>'3月'!Z24</f>
        <v>6.260750025510788</v>
      </c>
      <c r="E26" s="27">
        <f>'4月'!Z24</f>
        <v>6.362833340962728</v>
      </c>
      <c r="F26" s="27">
        <f>'5月'!Z24</f>
        <v>18.52791674931844</v>
      </c>
      <c r="G26" s="27">
        <f>'6月'!Z24</f>
        <v>23.610416730244953</v>
      </c>
      <c r="H26" s="27">
        <f>'7月'!Z24</f>
        <v>26.169166564941406</v>
      </c>
      <c r="I26" s="27">
        <f>'8月'!Z24</f>
        <v>27.38125006357829</v>
      </c>
      <c r="J26" s="27">
        <f>'9月'!Z24</f>
        <v>23.59583330154419</v>
      </c>
      <c r="K26" s="27">
        <f>'10月'!Z24</f>
        <v>16.06041669845581</v>
      </c>
      <c r="L26" s="27">
        <f>'11月'!Z24</f>
        <v>15.224999864896139</v>
      </c>
      <c r="M26" s="28">
        <f>'12月'!Z24</f>
        <v>12.127958377202352</v>
      </c>
      <c r="N26" s="7"/>
    </row>
    <row r="27" spans="1:14" ht="18" customHeight="1">
      <c r="A27" s="25">
        <v>23</v>
      </c>
      <c r="B27" s="26">
        <f>'1月'!Z25</f>
        <v>3.8522916547954082</v>
      </c>
      <c r="C27" s="27">
        <f>'2月'!Z25</f>
        <v>6.650166691591342</v>
      </c>
      <c r="D27" s="27">
        <f>'3月'!Z25</f>
        <v>7.863541781902313</v>
      </c>
      <c r="E27" s="27">
        <f>'4月'!Z25</f>
        <v>7.126958290735881</v>
      </c>
      <c r="F27" s="27">
        <f>'5月'!Z25</f>
        <v>15.236250003178915</v>
      </c>
      <c r="G27" s="27">
        <f>'6月'!Z25</f>
        <v>20.459166447321575</v>
      </c>
      <c r="H27" s="27">
        <f>'7月'!Z25</f>
        <v>26.578333218892414</v>
      </c>
      <c r="I27" s="27">
        <f>'8月'!Z25</f>
        <v>27.947916825612385</v>
      </c>
      <c r="J27" s="27">
        <f>'9月'!Z25</f>
        <v>17.00000011920929</v>
      </c>
      <c r="K27" s="27">
        <f>'10月'!Z25</f>
        <v>14.83916668097178</v>
      </c>
      <c r="L27" s="27">
        <f>'11月'!Z25</f>
        <v>12.06083341439565</v>
      </c>
      <c r="M27" s="28">
        <f>'12月'!Z25</f>
        <v>8.938666641712189</v>
      </c>
      <c r="N27" s="7"/>
    </row>
    <row r="28" spans="1:14" ht="18" customHeight="1">
      <c r="A28" s="25">
        <v>24</v>
      </c>
      <c r="B28" s="26">
        <f>'1月'!Z26</f>
        <v>4.118333327273528</v>
      </c>
      <c r="C28" s="27">
        <f>'2月'!Z26</f>
        <v>8.878874977429708</v>
      </c>
      <c r="D28" s="27">
        <f>'3月'!Z26</f>
        <v>5.702499985694885</v>
      </c>
      <c r="E28" s="27">
        <f>'4月'!Z26</f>
        <v>7.038833359877269</v>
      </c>
      <c r="F28" s="27">
        <f>'5月'!Z26</f>
        <v>17.27583336830139</v>
      </c>
      <c r="G28" s="27">
        <f>'6月'!Z26</f>
        <v>22.25124994913737</v>
      </c>
      <c r="H28" s="27">
        <f>'7月'!Z26</f>
        <v>26.679166714350384</v>
      </c>
      <c r="I28" s="27">
        <f>'8月'!Z26</f>
        <v>27.851250012715656</v>
      </c>
      <c r="J28" s="27">
        <f>'9月'!Z26</f>
        <v>17.184583346048992</v>
      </c>
      <c r="K28" s="27">
        <f>'10月'!Z26</f>
        <v>14.838333288828531</v>
      </c>
      <c r="L28" s="27">
        <f>'11月'!Z26</f>
        <v>8.53787495692571</v>
      </c>
      <c r="M28" s="28">
        <f>'12月'!Z26</f>
        <v>4.759625005225341</v>
      </c>
      <c r="N28" s="7"/>
    </row>
    <row r="29" spans="1:14" ht="18" customHeight="1">
      <c r="A29" s="25">
        <v>25</v>
      </c>
      <c r="B29" s="26">
        <f>'1月'!Z27</f>
        <v>5.298333339393139</v>
      </c>
      <c r="C29" s="27">
        <f>'2月'!Z27</f>
        <v>9.423291653394699</v>
      </c>
      <c r="D29" s="27">
        <f>'3月'!Z27</f>
        <v>4.018833339214325</v>
      </c>
      <c r="E29" s="27">
        <f>'4月'!Z27</f>
        <v>9.280125002066294</v>
      </c>
      <c r="F29" s="27">
        <f>'5月'!Z27</f>
        <v>18.59083326657613</v>
      </c>
      <c r="G29" s="27">
        <f>'6月'!Z27</f>
        <v>23.508333206176758</v>
      </c>
      <c r="H29" s="27">
        <f>'7月'!Z27</f>
        <v>26.426249980926514</v>
      </c>
      <c r="I29" s="27">
        <f>'8月'!Z27</f>
        <v>27.52749999364217</v>
      </c>
      <c r="J29" s="27">
        <f>'9月'!Z27</f>
        <v>14.943333387374878</v>
      </c>
      <c r="K29" s="27">
        <f>'10月'!Z27</f>
        <v>16.947083393732708</v>
      </c>
      <c r="L29" s="27">
        <f>'11月'!Z27</f>
        <v>9.303416758775711</v>
      </c>
      <c r="M29" s="28">
        <f>'12月'!Z27</f>
        <v>2.7621250289181867</v>
      </c>
      <c r="N29" s="7"/>
    </row>
    <row r="30" spans="1:14" ht="18" customHeight="1">
      <c r="A30" s="25">
        <v>26</v>
      </c>
      <c r="B30" s="26">
        <f>'1月'!Z28</f>
        <v>4.294625017636766</v>
      </c>
      <c r="C30" s="27">
        <f>'2月'!Z28</f>
        <v>14.557083328564962</v>
      </c>
      <c r="D30" s="27">
        <f>'3月'!Z28</f>
        <v>4.712291657924652</v>
      </c>
      <c r="E30" s="27">
        <f>'4月'!Z28</f>
        <v>9.808416704336802</v>
      </c>
      <c r="F30" s="27">
        <f>'5月'!Z28</f>
        <v>12.93583337465922</v>
      </c>
      <c r="G30" s="27">
        <f>'6月'!Z28</f>
        <v>25.609583457310993</v>
      </c>
      <c r="H30" s="27">
        <f>'7月'!Z28</f>
        <v>24.957083145777386</v>
      </c>
      <c r="I30" s="27">
        <f>'8月'!Z28</f>
        <v>26.162916739781696</v>
      </c>
      <c r="J30" s="27">
        <f>'9月'!Z28</f>
        <v>16.974583347638447</v>
      </c>
      <c r="K30" s="27">
        <f>'10月'!Z28</f>
        <v>13.274166584014893</v>
      </c>
      <c r="L30" s="27">
        <f>'11月'!Z28</f>
        <v>12.705000042915344</v>
      </c>
      <c r="M30" s="28">
        <f>'12月'!Z28</f>
        <v>4.790833309292793</v>
      </c>
      <c r="N30" s="7"/>
    </row>
    <row r="31" spans="1:14" ht="18" customHeight="1">
      <c r="A31" s="25">
        <v>27</v>
      </c>
      <c r="B31" s="26">
        <f>'1月'!Z29</f>
        <v>3.5681666918098927</v>
      </c>
      <c r="C31" s="27">
        <f>'2月'!Z29</f>
        <v>7.559249977270762</v>
      </c>
      <c r="D31" s="27">
        <f>'3月'!Z29</f>
        <v>4.700708314776421</v>
      </c>
      <c r="E31" s="27">
        <f>'4月'!Z29</f>
        <v>9.868750015894571</v>
      </c>
      <c r="F31" s="27">
        <f>'5月'!Z29</f>
        <v>12.412083387374878</v>
      </c>
      <c r="G31" s="27">
        <f>'6月'!Z29</f>
        <v>24.34041666984558</v>
      </c>
      <c r="H31" s="27">
        <f>'7月'!Z29</f>
        <v>27.21999994913737</v>
      </c>
      <c r="I31" s="27">
        <f>'8月'!Z29</f>
        <v>25.71583326657613</v>
      </c>
      <c r="J31" s="27">
        <f>'9月'!Z29</f>
        <v>16.88416651884715</v>
      </c>
      <c r="K31" s="27">
        <f>'10月'!Z29</f>
        <v>10.541666547457377</v>
      </c>
      <c r="L31" s="27">
        <f>'11月'!Z29</f>
        <v>10.514833291371664</v>
      </c>
      <c r="M31" s="28">
        <f>'12月'!Z29</f>
        <v>4.152375000839432</v>
      </c>
      <c r="N31" s="7"/>
    </row>
    <row r="32" spans="1:14" ht="18" customHeight="1">
      <c r="A32" s="25">
        <v>28</v>
      </c>
      <c r="B32" s="26">
        <f>'1月'!Z30</f>
        <v>7.844041739900907</v>
      </c>
      <c r="C32" s="27">
        <f>'2月'!Z30</f>
        <v>3.667041689157486</v>
      </c>
      <c r="D32" s="27">
        <f>'3月'!Z30</f>
        <v>3.344166656335195</v>
      </c>
      <c r="E32" s="27">
        <f>'4月'!Z30</f>
        <v>12.684583306312561</v>
      </c>
      <c r="F32" s="27">
        <f>'5月'!Z30</f>
        <v>14.562916874885559</v>
      </c>
      <c r="G32" s="27">
        <f>'6月'!Z30</f>
        <v>24.34624981880188</v>
      </c>
      <c r="H32" s="27">
        <f>'7月'!Z30</f>
        <v>28.196250120798748</v>
      </c>
      <c r="I32" s="27">
        <f>'8月'!Z30</f>
        <v>26.765833298365276</v>
      </c>
      <c r="J32" s="27">
        <f>'9月'!Z30</f>
        <v>20.014999945958454</v>
      </c>
      <c r="K32" s="27">
        <f>'10月'!Z30</f>
        <v>9.800041695435842</v>
      </c>
      <c r="L32" s="27">
        <f>'11月'!Z30</f>
        <v>10.09549997250239</v>
      </c>
      <c r="M32" s="28">
        <f>'12月'!Z30</f>
        <v>3.752999988694986</v>
      </c>
      <c r="N32" s="7"/>
    </row>
    <row r="33" spans="1:14" ht="18" customHeight="1">
      <c r="A33" s="25">
        <v>29</v>
      </c>
      <c r="B33" s="26">
        <f>'1月'!Z31</f>
        <v>5.052041674653689</v>
      </c>
      <c r="C33" s="27"/>
      <c r="D33" s="27">
        <f>'3月'!Z31</f>
        <v>2.985625005016724</v>
      </c>
      <c r="E33" s="27">
        <f>'4月'!Z31</f>
        <v>14.949583292007446</v>
      </c>
      <c r="F33" s="27">
        <f>'5月'!Z31</f>
        <v>12.840000033378601</v>
      </c>
      <c r="G33" s="27">
        <f>'6月'!Z31</f>
        <v>22.254999955495197</v>
      </c>
      <c r="H33" s="27">
        <f>'7月'!Z31</f>
        <v>25.240416685740154</v>
      </c>
      <c r="I33" s="27">
        <f>'8月'!Z31</f>
        <v>26.30499990781148</v>
      </c>
      <c r="J33" s="27">
        <f>'9月'!Z31</f>
        <v>19.534999926884968</v>
      </c>
      <c r="K33" s="27">
        <f>'10月'!Z31</f>
        <v>12.754166722297668</v>
      </c>
      <c r="L33" s="27">
        <f>'11月'!Z31</f>
        <v>8.617833286523819</v>
      </c>
      <c r="M33" s="28">
        <f>'12月'!Z31</f>
        <v>4.387499995529652</v>
      </c>
      <c r="N33" s="7"/>
    </row>
    <row r="34" spans="1:14" ht="18" customHeight="1">
      <c r="A34" s="25">
        <v>30</v>
      </c>
      <c r="B34" s="26">
        <f>'1月'!Z32</f>
        <v>6.003458305262029</v>
      </c>
      <c r="C34" s="27"/>
      <c r="D34" s="27">
        <f>'3月'!Z32</f>
        <v>2.968708351254463</v>
      </c>
      <c r="E34" s="27">
        <f>'4月'!Z32</f>
        <v>11.982916633288065</v>
      </c>
      <c r="F34" s="27">
        <f>'5月'!Z32</f>
        <v>12.326666673024496</v>
      </c>
      <c r="G34" s="27">
        <f>'6月'!Z32</f>
        <v>21.357083320617676</v>
      </c>
      <c r="H34" s="27">
        <f>'7月'!Z32</f>
        <v>23.2829167842865</v>
      </c>
      <c r="I34" s="27">
        <f>'8月'!Z32</f>
        <v>26.50541655222575</v>
      </c>
      <c r="J34" s="27">
        <f>'9月'!Z32</f>
        <v>17.555000066757202</v>
      </c>
      <c r="K34" s="27">
        <f>'10月'!Z32</f>
        <v>13.759166518847147</v>
      </c>
      <c r="L34" s="27">
        <f>'11月'!Z32</f>
        <v>8.525458365678787</v>
      </c>
      <c r="M34" s="28">
        <f>'12月'!Z32</f>
        <v>2.0127499848604202</v>
      </c>
      <c r="N34" s="7"/>
    </row>
    <row r="35" spans="1:14" ht="18" customHeight="1">
      <c r="A35" s="33">
        <v>31</v>
      </c>
      <c r="B35" s="34">
        <f>'1月'!Z33</f>
        <v>7.155874987443288</v>
      </c>
      <c r="C35" s="35"/>
      <c r="D35" s="35">
        <f>'3月'!Z33</f>
        <v>7.258583242694537</v>
      </c>
      <c r="E35" s="35"/>
      <c r="F35" s="35">
        <f>'5月'!Z33</f>
        <v>13.322083393732706</v>
      </c>
      <c r="G35" s="35"/>
      <c r="H35" s="35">
        <f>'7月'!Z33</f>
        <v>26.128750324249268</v>
      </c>
      <c r="I35" s="35">
        <f>'8月'!Z33</f>
        <v>26.639166593551636</v>
      </c>
      <c r="J35" s="35"/>
      <c r="K35" s="35">
        <f>'10月'!Z33</f>
        <v>16.074166695276897</v>
      </c>
      <c r="L35" s="35"/>
      <c r="M35" s="36">
        <f>'12月'!Z33</f>
        <v>3.1315832971595228</v>
      </c>
      <c r="N35" s="7"/>
    </row>
    <row r="36" spans="1:14" ht="18" customHeight="1">
      <c r="A36" s="183" t="s">
        <v>10</v>
      </c>
      <c r="B36" s="184">
        <f>AVERAGEA(B5:B35)</f>
        <v>3.860286295864611</v>
      </c>
      <c r="C36" s="185">
        <f aca="true" t="shared" si="0" ref="C36:M36">AVERAGEA(C5:C35)</f>
        <v>3.9537648862155725</v>
      </c>
      <c r="D36" s="185">
        <f t="shared" si="0"/>
        <v>6.456403229866297</v>
      </c>
      <c r="E36" s="185">
        <f t="shared" si="0"/>
        <v>9.548533333341279</v>
      </c>
      <c r="F36" s="185">
        <f t="shared" si="0"/>
        <v>15.617974454997686</v>
      </c>
      <c r="G36" s="185">
        <f t="shared" si="0"/>
        <v>20.387305528587767</v>
      </c>
      <c r="H36" s="185">
        <f t="shared" si="0"/>
        <v>24.84293011696107</v>
      </c>
      <c r="I36" s="185">
        <f t="shared" si="0"/>
        <v>26.779543022955618</v>
      </c>
      <c r="J36" s="185">
        <f t="shared" si="0"/>
        <v>22.643749985429974</v>
      </c>
      <c r="K36" s="185">
        <f t="shared" si="0"/>
        <v>17.61411425054714</v>
      </c>
      <c r="L36" s="185">
        <f t="shared" si="0"/>
        <v>11.43047639760706</v>
      </c>
      <c r="M36" s="186">
        <f t="shared" si="0"/>
        <v>7.423543017412665</v>
      </c>
      <c r="N36" s="7"/>
    </row>
    <row r="37" spans="1:14" ht="18" customHeight="1">
      <c r="A37" s="37" t="s">
        <v>36</v>
      </c>
      <c r="B37" s="38">
        <f>AVERAGEA(B5:B14)</f>
        <v>3.5005708347229914</v>
      </c>
      <c r="C37" s="39">
        <f aca="true" t="shared" si="1" ref="C37:M37">AVERAGEA(C5:C14)</f>
        <v>2.9711250146307675</v>
      </c>
      <c r="D37" s="39">
        <f t="shared" si="1"/>
        <v>5.476470840132485</v>
      </c>
      <c r="E37" s="39">
        <f t="shared" si="1"/>
        <v>9.507533337672552</v>
      </c>
      <c r="F37" s="39">
        <f t="shared" si="1"/>
        <v>16.61730415622393</v>
      </c>
      <c r="G37" s="39">
        <f t="shared" si="1"/>
        <v>16.883208334445953</v>
      </c>
      <c r="H37" s="39">
        <f t="shared" si="1"/>
        <v>23.291041707992555</v>
      </c>
      <c r="I37" s="39">
        <f t="shared" si="1"/>
        <v>26.5697083791097</v>
      </c>
      <c r="J37" s="39">
        <f t="shared" si="1"/>
        <v>26.27829165458679</v>
      </c>
      <c r="K37" s="39">
        <f t="shared" si="1"/>
        <v>19.708625038464866</v>
      </c>
      <c r="L37" s="39">
        <f t="shared" si="1"/>
        <v>12.61635003487269</v>
      </c>
      <c r="M37" s="40">
        <f t="shared" si="1"/>
        <v>9.856095846494037</v>
      </c>
      <c r="N37" s="7"/>
    </row>
    <row r="38" spans="1:14" ht="18" customHeight="1">
      <c r="A38" s="41" t="s">
        <v>37</v>
      </c>
      <c r="B38" s="42">
        <f>AVERAGEA(B15:B24)</f>
        <v>2.5190166720189158</v>
      </c>
      <c r="C38" s="43">
        <f aca="true" t="shared" si="2" ref="C38:M38">AVERAGEA(C15:C24)</f>
        <v>2.261558333823147</v>
      </c>
      <c r="D38" s="43">
        <f t="shared" si="2"/>
        <v>8.356995838725318</v>
      </c>
      <c r="E38" s="43">
        <f t="shared" si="2"/>
        <v>8.826058335105579</v>
      </c>
      <c r="F38" s="43">
        <f t="shared" si="2"/>
        <v>15.092166602611542</v>
      </c>
      <c r="G38" s="43">
        <f t="shared" si="2"/>
        <v>21.08345828851064</v>
      </c>
      <c r="H38" s="43">
        <f t="shared" si="2"/>
        <v>24.923541641235353</v>
      </c>
      <c r="I38" s="43">
        <f t="shared" si="2"/>
        <v>27.01175000667572</v>
      </c>
      <c r="J38" s="43">
        <f t="shared" si="2"/>
        <v>22.866291650136315</v>
      </c>
      <c r="K38" s="43">
        <f t="shared" si="2"/>
        <v>19.29820832808813</v>
      </c>
      <c r="L38" s="43">
        <f t="shared" si="2"/>
        <v>10.899262495835622</v>
      </c>
      <c r="M38" s="44">
        <f t="shared" si="2"/>
        <v>7.144054175633937</v>
      </c>
      <c r="N38" s="7"/>
    </row>
    <row r="39" spans="1:14" ht="18" customHeight="1">
      <c r="A39" s="45" t="s">
        <v>38</v>
      </c>
      <c r="B39" s="46">
        <f>AVERAGEA(B25:B35)</f>
        <v>5.406636373125807</v>
      </c>
      <c r="C39" s="47">
        <f aca="true" t="shared" si="3" ref="C39:M39">AVERAGEA(C25:C35)</f>
        <v>7.297322916187113</v>
      </c>
      <c r="D39" s="47">
        <f t="shared" si="3"/>
        <v>5.619439394297925</v>
      </c>
      <c r="E39" s="47">
        <f t="shared" si="3"/>
        <v>10.312008327245712</v>
      </c>
      <c r="F39" s="47">
        <f t="shared" si="3"/>
        <v>15.187500046961235</v>
      </c>
      <c r="G39" s="47">
        <f t="shared" si="3"/>
        <v>23.195249962806706</v>
      </c>
      <c r="H39" s="47">
        <f t="shared" si="3"/>
        <v>26.180454557592213</v>
      </c>
      <c r="I39" s="47">
        <f t="shared" si="3"/>
        <v>26.759204532160904</v>
      </c>
      <c r="J39" s="47">
        <f t="shared" si="3"/>
        <v>18.786666651566826</v>
      </c>
      <c r="K39" s="47">
        <f t="shared" si="3"/>
        <v>14.179018918311955</v>
      </c>
      <c r="L39" s="47">
        <f t="shared" si="3"/>
        <v>10.775816662112872</v>
      </c>
      <c r="M39" s="48">
        <f t="shared" si="3"/>
        <v>5.4662121198648075</v>
      </c>
      <c r="N39" s="7"/>
    </row>
    <row r="41" spans="1:13" ht="18" customHeight="1">
      <c r="A41" s="179" t="s">
        <v>39</v>
      </c>
      <c r="B41" s="180">
        <v>4.537500896057348</v>
      </c>
      <c r="C41" s="181">
        <v>4.429226717296113</v>
      </c>
      <c r="D41" s="181">
        <v>6.815475806451611</v>
      </c>
      <c r="E41" s="181">
        <v>11.97903425925926</v>
      </c>
      <c r="F41" s="181">
        <v>16.07158154121864</v>
      </c>
      <c r="G41" s="181">
        <v>19.13666759259259</v>
      </c>
      <c r="H41" s="181">
        <v>22.90294265232975</v>
      </c>
      <c r="I41" s="181">
        <v>24.812900537634405</v>
      </c>
      <c r="J41" s="181">
        <v>21.601480092592592</v>
      </c>
      <c r="K41" s="181">
        <v>16.616767025089608</v>
      </c>
      <c r="L41" s="181">
        <v>11.792525925925924</v>
      </c>
      <c r="M41" s="182">
        <v>7.2079471326164875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40</v>
      </c>
      <c r="B1" s="50"/>
      <c r="C1" s="50"/>
      <c r="D1" s="50"/>
      <c r="E1" s="50"/>
      <c r="F1" s="50"/>
      <c r="G1" s="51"/>
      <c r="H1" s="51"/>
      <c r="I1" s="175">
        <f>'1月'!Z1</f>
        <v>2010</v>
      </c>
      <c r="J1" s="174" t="s">
        <v>2</v>
      </c>
      <c r="K1" s="173" t="str">
        <f>("（平成"&amp;TEXT((I1-1988),"0")&amp;"年）")</f>
        <v>（平成22年）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23</v>
      </c>
      <c r="C3" s="60" t="s">
        <v>24</v>
      </c>
      <c r="D3" s="60" t="s">
        <v>25</v>
      </c>
      <c r="E3" s="60" t="s">
        <v>26</v>
      </c>
      <c r="F3" s="60" t="s">
        <v>27</v>
      </c>
      <c r="G3" s="60" t="s">
        <v>28</v>
      </c>
      <c r="H3" s="60" t="s">
        <v>29</v>
      </c>
      <c r="I3" s="60" t="s">
        <v>30</v>
      </c>
      <c r="J3" s="60" t="s">
        <v>31</v>
      </c>
      <c r="K3" s="60" t="s">
        <v>32</v>
      </c>
      <c r="L3" s="60" t="s">
        <v>33</v>
      </c>
      <c r="M3" s="61" t="s">
        <v>34</v>
      </c>
      <c r="N3" s="52"/>
    </row>
    <row r="4" spans="1:14" ht="16.5" customHeight="1">
      <c r="A4" s="62" t="s">
        <v>35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6.315999984741211</v>
      </c>
      <c r="C5" s="68">
        <f>'2月'!AA3</f>
        <v>8.850000381469727</v>
      </c>
      <c r="D5" s="68">
        <f>'3月'!AA3</f>
        <v>9.479999542236328</v>
      </c>
      <c r="E5" s="68">
        <f>'4月'!AA3</f>
        <v>19.15999984741211</v>
      </c>
      <c r="F5" s="68">
        <f>'5月'!AA3</f>
        <v>20.489999771118164</v>
      </c>
      <c r="G5" s="68">
        <f>'6月'!AA3</f>
        <v>17.450000762939453</v>
      </c>
      <c r="H5" s="68">
        <f>'7月'!AA3</f>
        <v>25.600000381469727</v>
      </c>
      <c r="I5" s="68">
        <f>'8月'!AA3</f>
        <v>29.18000030517578</v>
      </c>
      <c r="J5" s="68">
        <f>'9月'!AA3</f>
        <v>31.350000381469727</v>
      </c>
      <c r="K5" s="68">
        <f>'10月'!AA3</f>
        <v>22.440000534057617</v>
      </c>
      <c r="L5" s="68">
        <f>'11月'!AA3</f>
        <v>17.780000686645508</v>
      </c>
      <c r="M5" s="69">
        <f>'12月'!AA3</f>
        <v>17.149999618530273</v>
      </c>
      <c r="N5" s="52"/>
    </row>
    <row r="6" spans="1:14" ht="16.5" customHeight="1">
      <c r="A6" s="70">
        <v>2</v>
      </c>
      <c r="B6" s="71">
        <f>'1月'!AA4</f>
        <v>10.569999694824219</v>
      </c>
      <c r="C6" s="72">
        <f>'2月'!AA4</f>
        <v>6.059999942779541</v>
      </c>
      <c r="D6" s="72">
        <f>'3月'!AA4</f>
        <v>4.2870001792907715</v>
      </c>
      <c r="E6" s="72">
        <f>'4月'!AA4</f>
        <v>20.459999084472656</v>
      </c>
      <c r="F6" s="72">
        <f>'5月'!AA4</f>
        <v>18.709999084472656</v>
      </c>
      <c r="G6" s="72">
        <f>'6月'!AA4</f>
        <v>18.889999389648438</v>
      </c>
      <c r="H6" s="72">
        <f>'7月'!AA4</f>
        <v>25.729999542236328</v>
      </c>
      <c r="I6" s="72">
        <f>'8月'!AA4</f>
        <v>28.610000610351562</v>
      </c>
      <c r="J6" s="72">
        <f>'9月'!AA4</f>
        <v>30.270000457763672</v>
      </c>
      <c r="K6" s="72">
        <f>'10月'!AA4</f>
        <v>22.899999618530273</v>
      </c>
      <c r="L6" s="72">
        <f>'11月'!AA4</f>
        <v>20.260000228881836</v>
      </c>
      <c r="M6" s="73">
        <f>'12月'!AA4</f>
        <v>17.770000457763672</v>
      </c>
      <c r="N6" s="52"/>
    </row>
    <row r="7" spans="1:14" ht="16.5" customHeight="1">
      <c r="A7" s="70">
        <v>3</v>
      </c>
      <c r="B7" s="71">
        <f>'1月'!AA5</f>
        <v>8.4399995803833</v>
      </c>
      <c r="C7" s="72">
        <f>'2月'!AA5</f>
        <v>6.0279998779296875</v>
      </c>
      <c r="D7" s="72">
        <f>'3月'!AA5</f>
        <v>10.319999694824219</v>
      </c>
      <c r="E7" s="72">
        <f>'4月'!AA5</f>
        <v>10.229999542236328</v>
      </c>
      <c r="F7" s="72">
        <f>'5月'!AA5</f>
        <v>24.84000015258789</v>
      </c>
      <c r="G7" s="72">
        <f>'6月'!AA5</f>
        <v>22.360000610351562</v>
      </c>
      <c r="H7" s="72">
        <f>'7月'!AA5</f>
        <v>25.3799991607666</v>
      </c>
      <c r="I7" s="72">
        <f>'8月'!AA5</f>
        <v>28.68000030517578</v>
      </c>
      <c r="J7" s="72">
        <f>'9月'!AA5</f>
        <v>35.45000076293945</v>
      </c>
      <c r="K7" s="72">
        <f>'10月'!AA5</f>
        <v>22.079999923706055</v>
      </c>
      <c r="L7" s="72">
        <f>'11月'!AA5</f>
        <v>18.770000457763672</v>
      </c>
      <c r="M7" s="73">
        <f>'12月'!AA5</f>
        <v>20.25</v>
      </c>
      <c r="N7" s="52"/>
    </row>
    <row r="8" spans="1:14" ht="16.5" customHeight="1">
      <c r="A8" s="70">
        <v>4</v>
      </c>
      <c r="B8" s="71">
        <f>'1月'!AA6</f>
        <v>9.84000015258789</v>
      </c>
      <c r="C8" s="72">
        <f>'2月'!AA6</f>
        <v>4.942999839782715</v>
      </c>
      <c r="D8" s="72">
        <f>'3月'!AA6</f>
        <v>8.09000015258789</v>
      </c>
      <c r="E8" s="72">
        <f>'4月'!AA6</f>
        <v>9.199999809265137</v>
      </c>
      <c r="F8" s="72">
        <f>'5月'!AA6</f>
        <v>27</v>
      </c>
      <c r="G8" s="72">
        <f>'6月'!AA6</f>
        <v>22.6200008392334</v>
      </c>
      <c r="H8" s="72">
        <f>'7月'!AA6</f>
        <v>25.809999465942383</v>
      </c>
      <c r="I8" s="72">
        <f>'8月'!AA6</f>
        <v>28.989999771118164</v>
      </c>
      <c r="J8" s="72">
        <f>'9月'!AA6</f>
        <v>31.010000228881836</v>
      </c>
      <c r="K8" s="72">
        <f>'10月'!AA6</f>
        <v>23.040000915527344</v>
      </c>
      <c r="L8" s="72">
        <f>'11月'!AA6</f>
        <v>14.149999618530273</v>
      </c>
      <c r="M8" s="73">
        <f>'12月'!AA6</f>
        <v>15.800000190734863</v>
      </c>
      <c r="N8" s="52"/>
    </row>
    <row r="9" spans="1:14" ht="16.5" customHeight="1">
      <c r="A9" s="70">
        <v>5</v>
      </c>
      <c r="B9" s="71">
        <f>'1月'!AA7</f>
        <v>11.710000038146973</v>
      </c>
      <c r="C9" s="72">
        <f>'2月'!AA7</f>
        <v>9.90999984741211</v>
      </c>
      <c r="D9" s="72">
        <f>'3月'!AA7</f>
        <v>17.6200008392334</v>
      </c>
      <c r="E9" s="72">
        <f>'4月'!AA7</f>
        <v>10.359999656677246</v>
      </c>
      <c r="F9" s="72">
        <f>'5月'!AA7</f>
        <v>24.06999969482422</v>
      </c>
      <c r="G9" s="72">
        <f>'6月'!AA7</f>
        <v>18.459999084472656</v>
      </c>
      <c r="H9" s="72">
        <f>'7月'!AA7</f>
        <v>24.829999923706055</v>
      </c>
      <c r="I9" s="72">
        <f>'8月'!AA7</f>
        <v>32.36000061035156</v>
      </c>
      <c r="J9" s="72">
        <f>'9月'!AA7</f>
        <v>29.979999542236328</v>
      </c>
      <c r="K9" s="72">
        <f>'10月'!AA7</f>
        <v>24.969999313354492</v>
      </c>
      <c r="L9" s="72">
        <f>'11月'!AA7</f>
        <v>17.610000610351562</v>
      </c>
      <c r="M9" s="73">
        <f>'12月'!AA7</f>
        <v>16.670000076293945</v>
      </c>
      <c r="N9" s="52"/>
    </row>
    <row r="10" spans="1:14" ht="16.5" customHeight="1">
      <c r="A10" s="70">
        <v>6</v>
      </c>
      <c r="B10" s="71">
        <f>'1月'!AA8</f>
        <v>9.609999656677246</v>
      </c>
      <c r="C10" s="72">
        <f>'2月'!AA8</f>
        <v>4.340000152587891</v>
      </c>
      <c r="D10" s="72">
        <f>'3月'!AA8</f>
        <v>12.779999732971191</v>
      </c>
      <c r="E10" s="72">
        <f>'4月'!AA8</f>
        <v>18.559999465942383</v>
      </c>
      <c r="F10" s="72">
        <f>'5月'!AA8</f>
        <v>24.8799991607666</v>
      </c>
      <c r="G10" s="72">
        <f>'6月'!AA8</f>
        <v>19.8799991607666</v>
      </c>
      <c r="H10" s="72">
        <f>'7月'!AA8</f>
        <v>26.229999542236328</v>
      </c>
      <c r="I10" s="72">
        <f>'8月'!AA8</f>
        <v>30.850000381469727</v>
      </c>
      <c r="J10" s="72">
        <f>'9月'!AA8</f>
        <v>33.439998626708984</v>
      </c>
      <c r="K10" s="72">
        <f>'10月'!AA8</f>
        <v>23.260000228881836</v>
      </c>
      <c r="L10" s="72">
        <f>'11月'!AA8</f>
        <v>20.350000381469727</v>
      </c>
      <c r="M10" s="73">
        <f>'12月'!AA8</f>
        <v>16.959999084472656</v>
      </c>
      <c r="N10" s="52"/>
    </row>
    <row r="11" spans="1:14" ht="16.5" customHeight="1">
      <c r="A11" s="70">
        <v>7</v>
      </c>
      <c r="B11" s="71">
        <f>'1月'!AA9</f>
        <v>9.670000076293945</v>
      </c>
      <c r="C11" s="72">
        <f>'2月'!AA9</f>
        <v>8.850000381469727</v>
      </c>
      <c r="D11" s="72">
        <f>'3月'!AA9</f>
        <v>6.861000061035156</v>
      </c>
      <c r="E11" s="72">
        <f>'4月'!AA9</f>
        <v>13.1899995803833</v>
      </c>
      <c r="F11" s="72">
        <f>'5月'!AA9</f>
        <v>22.059999465942383</v>
      </c>
      <c r="G11" s="72">
        <f>'6月'!AA9</f>
        <v>24.360000610351562</v>
      </c>
      <c r="H11" s="72">
        <f>'7月'!AA9</f>
        <v>25.399999618530273</v>
      </c>
      <c r="I11" s="72">
        <f>'8月'!AA9</f>
        <v>32.279998779296875</v>
      </c>
      <c r="J11" s="72">
        <f>'9月'!AA9</f>
        <v>36.33000183105469</v>
      </c>
      <c r="K11" s="72">
        <f>'10月'!AA9</f>
        <v>23.219999313354492</v>
      </c>
      <c r="L11" s="72">
        <f>'11月'!AA9</f>
        <v>19.540000915527344</v>
      </c>
      <c r="M11" s="73">
        <f>'12月'!AA9</f>
        <v>15.279999732971191</v>
      </c>
      <c r="N11" s="52"/>
    </row>
    <row r="12" spans="1:14" ht="16.5" customHeight="1">
      <c r="A12" s="70">
        <v>8</v>
      </c>
      <c r="B12" s="71">
        <f>'1月'!AA10</f>
        <v>11.170000076293945</v>
      </c>
      <c r="C12" s="72">
        <f>'2月'!AA10</f>
        <v>9.649999618530273</v>
      </c>
      <c r="D12" s="72">
        <f>'3月'!AA10</f>
        <v>6.453000068664551</v>
      </c>
      <c r="E12" s="72">
        <f>'4月'!AA10</f>
        <v>9.25</v>
      </c>
      <c r="F12" s="72">
        <f>'5月'!AA10</f>
        <v>19.040000915527344</v>
      </c>
      <c r="G12" s="72">
        <f>'6月'!AA10</f>
        <v>20.200000762939453</v>
      </c>
      <c r="H12" s="72">
        <f>'7月'!AA10</f>
        <v>30.670000076293945</v>
      </c>
      <c r="I12" s="72">
        <f>'8月'!AA10</f>
        <v>30.15999984741211</v>
      </c>
      <c r="J12" s="72">
        <f>'9月'!AA10</f>
        <v>25.8799991607666</v>
      </c>
      <c r="K12" s="72">
        <f>'10月'!AA10</f>
        <v>22.68000030517578</v>
      </c>
      <c r="L12" s="72">
        <f>'11月'!AA10</f>
        <v>19.190000534057617</v>
      </c>
      <c r="M12" s="73">
        <f>'12月'!AA10</f>
        <v>11.199999809265137</v>
      </c>
      <c r="N12" s="52"/>
    </row>
    <row r="13" spans="1:14" ht="16.5" customHeight="1">
      <c r="A13" s="70">
        <v>9</v>
      </c>
      <c r="B13" s="71">
        <f>'1月'!AA11</f>
        <v>10.3100004196167</v>
      </c>
      <c r="C13" s="72">
        <f>'2月'!AA11</f>
        <v>18.530000686645508</v>
      </c>
      <c r="D13" s="72">
        <f>'3月'!AA11</f>
        <v>4.4679999351501465</v>
      </c>
      <c r="E13" s="72">
        <f>'4月'!AA11</f>
        <v>11.069999694824219</v>
      </c>
      <c r="F13" s="72">
        <f>'5月'!AA11</f>
        <v>23.3799991607666</v>
      </c>
      <c r="G13" s="72">
        <f>'6月'!AA11</f>
        <v>19.600000381469727</v>
      </c>
      <c r="H13" s="72">
        <f>'7月'!AA11</f>
        <v>25.450000762939453</v>
      </c>
      <c r="I13" s="72">
        <f>'8月'!AA11</f>
        <v>29.829999923706055</v>
      </c>
      <c r="J13" s="72">
        <f>'9月'!AA11</f>
        <v>25.649999618530273</v>
      </c>
      <c r="K13" s="72">
        <f>'10月'!AA11</f>
        <v>21.520000457763672</v>
      </c>
      <c r="L13" s="72">
        <f>'11月'!AA11</f>
        <v>21.979999542236328</v>
      </c>
      <c r="M13" s="73">
        <f>'12月'!AA11</f>
        <v>11.130000114440918</v>
      </c>
      <c r="N13" s="52"/>
    </row>
    <row r="14" spans="1:14" ht="16.5" customHeight="1">
      <c r="A14" s="74">
        <v>10</v>
      </c>
      <c r="B14" s="75">
        <f>'1月'!AA12</f>
        <v>11.170000076293945</v>
      </c>
      <c r="C14" s="76">
        <f>'2月'!AA12</f>
        <v>8.569999694824219</v>
      </c>
      <c r="D14" s="76">
        <f>'3月'!AA12</f>
        <v>7.739999771118164</v>
      </c>
      <c r="E14" s="76">
        <f>'4月'!AA12</f>
        <v>17.770000457763672</v>
      </c>
      <c r="F14" s="76">
        <f>'5月'!AA12</f>
        <v>20.360000610351562</v>
      </c>
      <c r="G14" s="76">
        <f>'6月'!AA12</f>
        <v>22.290000915527344</v>
      </c>
      <c r="H14" s="76">
        <f>'7月'!AA12</f>
        <v>31.34000015258789</v>
      </c>
      <c r="I14" s="76">
        <f>'8月'!AA12</f>
        <v>28.950000762939453</v>
      </c>
      <c r="J14" s="76">
        <f>'9月'!AA12</f>
        <v>26.81999969482422</v>
      </c>
      <c r="K14" s="76">
        <f>'10月'!AA12</f>
        <v>24.600000381469727</v>
      </c>
      <c r="L14" s="76">
        <f>'11月'!AA12</f>
        <v>18.43000030517578</v>
      </c>
      <c r="M14" s="77">
        <f>'12月'!AA12</f>
        <v>13.229999542236328</v>
      </c>
      <c r="N14" s="52"/>
    </row>
    <row r="15" spans="1:14" ht="16.5" customHeight="1">
      <c r="A15" s="66">
        <v>11</v>
      </c>
      <c r="B15" s="67">
        <f>'1月'!AA13</f>
        <v>5.7769999504089355</v>
      </c>
      <c r="C15" s="68">
        <f>'2月'!AA13</f>
        <v>4.803999900817871</v>
      </c>
      <c r="D15" s="68">
        <f>'3月'!AA13</f>
        <v>12.430000305175781</v>
      </c>
      <c r="E15" s="68">
        <f>'4月'!AA13</f>
        <v>20.770000457763672</v>
      </c>
      <c r="F15" s="68">
        <f>'5月'!AA13</f>
        <v>15.020000457763672</v>
      </c>
      <c r="G15" s="68">
        <f>'6月'!AA13</f>
        <v>21.809999465942383</v>
      </c>
      <c r="H15" s="68">
        <f>'7月'!AA13</f>
        <v>27.010000228881836</v>
      </c>
      <c r="I15" s="68">
        <f>'8月'!AA13</f>
        <v>29.510000228881836</v>
      </c>
      <c r="J15" s="68">
        <f>'9月'!AA13</f>
        <v>31.530000686645508</v>
      </c>
      <c r="K15" s="68">
        <f>'10月'!AA13</f>
        <v>26.600000381469727</v>
      </c>
      <c r="L15" s="68">
        <f>'11月'!AA13</f>
        <v>18.15999984741211</v>
      </c>
      <c r="M15" s="69">
        <f>'12月'!AA13</f>
        <v>15.25</v>
      </c>
      <c r="N15" s="52"/>
    </row>
    <row r="16" spans="1:14" ht="16.5" customHeight="1">
      <c r="A16" s="70">
        <v>12</v>
      </c>
      <c r="B16" s="71">
        <f>'1月'!AA14</f>
        <v>5.025000095367432</v>
      </c>
      <c r="C16" s="72">
        <f>'2月'!AA14</f>
        <v>2.871999979019165</v>
      </c>
      <c r="D16" s="72">
        <f>'3月'!AA14</f>
        <v>13.289999961853027</v>
      </c>
      <c r="E16" s="72">
        <f>'4月'!AA14</f>
        <v>11.010000228881836</v>
      </c>
      <c r="F16" s="72">
        <f>'5月'!AA14</f>
        <v>17.649999618530273</v>
      </c>
      <c r="G16" s="72">
        <f>'6月'!AA14</f>
        <v>24.520000457763672</v>
      </c>
      <c r="H16" s="72">
        <f>'7月'!AA14</f>
        <v>29.229999542236328</v>
      </c>
      <c r="I16" s="72">
        <f>'8月'!AA14</f>
        <v>33.5</v>
      </c>
      <c r="J16" s="72">
        <f>'9月'!AA14</f>
        <v>26.40999984741211</v>
      </c>
      <c r="K16" s="72">
        <f>'10月'!AA14</f>
        <v>23.469999313354492</v>
      </c>
      <c r="L16" s="72">
        <f>'11月'!AA14</f>
        <v>18.850000381469727</v>
      </c>
      <c r="M16" s="73">
        <f>'12月'!AA14</f>
        <v>14.470000267028809</v>
      </c>
      <c r="N16" s="52"/>
    </row>
    <row r="17" spans="1:14" ht="16.5" customHeight="1">
      <c r="A17" s="70">
        <v>13</v>
      </c>
      <c r="B17" s="71">
        <f>'1月'!AA15</f>
        <v>8.279999732971191</v>
      </c>
      <c r="C17" s="72">
        <f>'2月'!AA15</f>
        <v>1.309000015258789</v>
      </c>
      <c r="D17" s="72">
        <f>'3月'!AA15</f>
        <v>21.010000228881836</v>
      </c>
      <c r="E17" s="72">
        <f>'4月'!AA15</f>
        <v>19.469999313354492</v>
      </c>
      <c r="F17" s="72">
        <f>'5月'!AA15</f>
        <v>20.399999618530273</v>
      </c>
      <c r="G17" s="72">
        <f>'6月'!AA15</f>
        <v>28.450000762939453</v>
      </c>
      <c r="H17" s="72">
        <f>'7月'!AA15</f>
        <v>22.40999984741211</v>
      </c>
      <c r="I17" s="72">
        <f>'8月'!AA15</f>
        <v>27.790000915527344</v>
      </c>
      <c r="J17" s="72">
        <f>'9月'!AA15</f>
        <v>30.510000228881836</v>
      </c>
      <c r="K17" s="72">
        <f>'10月'!AA15</f>
        <v>23.219999313354492</v>
      </c>
      <c r="L17" s="72">
        <f>'11月'!AA15</f>
        <v>17.90999984741211</v>
      </c>
      <c r="M17" s="73">
        <f>'12月'!AA15</f>
        <v>8.960000038146973</v>
      </c>
      <c r="N17" s="52"/>
    </row>
    <row r="18" spans="1:14" ht="16.5" customHeight="1">
      <c r="A18" s="70">
        <v>14</v>
      </c>
      <c r="B18" s="71">
        <f>'1月'!AA16</f>
        <v>6.579999923706055</v>
      </c>
      <c r="C18" s="72">
        <f>'2月'!AA16</f>
        <v>7.489999771118164</v>
      </c>
      <c r="D18" s="72">
        <f>'3月'!AA16</f>
        <v>10.619999885559082</v>
      </c>
      <c r="E18" s="72">
        <f>'4月'!AA16</f>
        <v>15.829999923706055</v>
      </c>
      <c r="F18" s="72">
        <f>'5月'!AA16</f>
        <v>15.09000015258789</v>
      </c>
      <c r="G18" s="72">
        <f>'6月'!AA16</f>
        <v>20.670000076293945</v>
      </c>
      <c r="H18" s="72">
        <f>'7月'!AA16</f>
        <v>29.329999923706055</v>
      </c>
      <c r="I18" s="72">
        <f>'8月'!AA16</f>
        <v>31.260000228881836</v>
      </c>
      <c r="J18" s="72">
        <f>'9月'!AA16</f>
        <v>26.329999923706055</v>
      </c>
      <c r="K18" s="72">
        <f>'10月'!AA16</f>
        <v>21.809999465942383</v>
      </c>
      <c r="L18" s="72">
        <f>'11月'!AA16</f>
        <v>19.540000915527344</v>
      </c>
      <c r="M18" s="73">
        <f>'12月'!AA16</f>
        <v>12.609999656677246</v>
      </c>
      <c r="N18" s="52"/>
    </row>
    <row r="19" spans="1:14" ht="16.5" customHeight="1">
      <c r="A19" s="70">
        <v>15</v>
      </c>
      <c r="B19" s="71">
        <f>'1月'!AA17</f>
        <v>8.210000038146973</v>
      </c>
      <c r="C19" s="72">
        <f>'2月'!AA17</f>
        <v>7.039999961853027</v>
      </c>
      <c r="D19" s="72">
        <f>'3月'!AA17</f>
        <v>15.75</v>
      </c>
      <c r="E19" s="72">
        <f>'4月'!AA17</f>
        <v>9.170000076293945</v>
      </c>
      <c r="F19" s="72">
        <f>'5月'!AA17</f>
        <v>14.0600004196167</v>
      </c>
      <c r="G19" s="72">
        <f>'6月'!AA17</f>
        <v>23.850000381469727</v>
      </c>
      <c r="H19" s="72">
        <f>'7月'!AA17</f>
        <v>29.850000381469727</v>
      </c>
      <c r="I19" s="72">
        <f>'8月'!AA17</f>
        <v>32.720001220703125</v>
      </c>
      <c r="J19" s="72">
        <f>'9月'!AA17</f>
        <v>24.520000457763672</v>
      </c>
      <c r="K19" s="72">
        <f>'10月'!AA17</f>
        <v>22.18000030517578</v>
      </c>
      <c r="L19" s="72">
        <f>'11月'!AA17</f>
        <v>13.65999984741211</v>
      </c>
      <c r="M19" s="73">
        <f>'12月'!AA17</f>
        <v>11.65999984741211</v>
      </c>
      <c r="N19" s="52"/>
    </row>
    <row r="20" spans="1:14" ht="16.5" customHeight="1">
      <c r="A20" s="70">
        <v>16</v>
      </c>
      <c r="B20" s="71">
        <f>'1月'!AA18</f>
        <v>6.706999778747559</v>
      </c>
      <c r="C20" s="72">
        <f>'2月'!AA18</f>
        <v>5.080999851226807</v>
      </c>
      <c r="D20" s="72">
        <f>'3月'!AA18</f>
        <v>17.1299991607666</v>
      </c>
      <c r="E20" s="72">
        <f>'4月'!AA18</f>
        <v>6.3460001945495605</v>
      </c>
      <c r="F20" s="72">
        <f>'5月'!AA18</f>
        <v>18.719999313354492</v>
      </c>
      <c r="G20" s="72">
        <f>'6月'!AA18</f>
        <v>26.860000610351562</v>
      </c>
      <c r="H20" s="72">
        <f>'7月'!AA18</f>
        <v>27.530000686645508</v>
      </c>
      <c r="I20" s="72">
        <f>'8月'!AA18</f>
        <v>34.970001220703125</v>
      </c>
      <c r="J20" s="72">
        <f>'9月'!AA18</f>
        <v>21.90999984741211</v>
      </c>
      <c r="K20" s="72">
        <f>'10月'!AA18</f>
        <v>22.829999923706055</v>
      </c>
      <c r="L20" s="72">
        <f>'11月'!AA18</f>
        <v>13.90999984741211</v>
      </c>
      <c r="M20" s="73">
        <f>'12月'!AA18</f>
        <v>4.728000164031982</v>
      </c>
      <c r="N20" s="52"/>
    </row>
    <row r="21" spans="1:14" ht="16.5" customHeight="1">
      <c r="A21" s="70">
        <v>17</v>
      </c>
      <c r="B21" s="71">
        <f>'1月'!AA19</f>
        <v>8.050000190734863</v>
      </c>
      <c r="C21" s="72">
        <f>'2月'!AA19</f>
        <v>3.687000036239624</v>
      </c>
      <c r="D21" s="72">
        <f>'3月'!AA19</f>
        <v>10.899999618530273</v>
      </c>
      <c r="E21" s="72">
        <f>'4月'!AA19</f>
        <v>8.149999618530273</v>
      </c>
      <c r="F21" s="72">
        <f>'5月'!AA19</f>
        <v>24.309999465942383</v>
      </c>
      <c r="G21" s="72">
        <f>'6月'!AA19</f>
        <v>28.5</v>
      </c>
      <c r="H21" s="72">
        <f>'7月'!AA19</f>
        <v>28.56999969482422</v>
      </c>
      <c r="I21" s="72">
        <f>'8月'!AA19</f>
        <v>33.31999969482422</v>
      </c>
      <c r="J21" s="72">
        <f>'9月'!AA19</f>
        <v>24.81999969482422</v>
      </c>
      <c r="K21" s="72">
        <f>'10月'!AA19</f>
        <v>23.6200008392334</v>
      </c>
      <c r="L21" s="72">
        <f>'11月'!AA19</f>
        <v>10.270000457763672</v>
      </c>
      <c r="M21" s="73">
        <f>'12月'!AA19</f>
        <v>9.510000228881836</v>
      </c>
      <c r="N21" s="52"/>
    </row>
    <row r="22" spans="1:14" ht="16.5" customHeight="1">
      <c r="A22" s="70">
        <v>18</v>
      </c>
      <c r="B22" s="71">
        <f>'1月'!AA20</f>
        <v>8.40999984741211</v>
      </c>
      <c r="C22" s="72">
        <f>'2月'!AA20</f>
        <v>4.541999816894531</v>
      </c>
      <c r="D22" s="72">
        <f>'3月'!AA20</f>
        <v>8.569999694824219</v>
      </c>
      <c r="E22" s="72">
        <f>'4月'!AA20</f>
        <v>15.6899995803833</v>
      </c>
      <c r="F22" s="72">
        <f>'5月'!AA20</f>
        <v>26.68000030517578</v>
      </c>
      <c r="G22" s="72">
        <f>'6月'!AA20</f>
        <v>24.989999771118164</v>
      </c>
      <c r="H22" s="72">
        <f>'7月'!AA20</f>
        <v>30.780000686645508</v>
      </c>
      <c r="I22" s="72">
        <f>'8月'!AA20</f>
        <v>29.68000030517578</v>
      </c>
      <c r="J22" s="72">
        <f>'9月'!AA20</f>
        <v>27.1200008392334</v>
      </c>
      <c r="K22" s="72">
        <f>'10月'!AA20</f>
        <v>21.229999542236328</v>
      </c>
      <c r="L22" s="72">
        <f>'11月'!AA20</f>
        <v>13.760000228881836</v>
      </c>
      <c r="M22" s="73">
        <f>'12月'!AA20</f>
        <v>12.239999771118164</v>
      </c>
      <c r="N22" s="52"/>
    </row>
    <row r="23" spans="1:14" ht="16.5" customHeight="1">
      <c r="A23" s="70">
        <v>19</v>
      </c>
      <c r="B23" s="71">
        <f>'1月'!AA21</f>
        <v>11.180000305175781</v>
      </c>
      <c r="C23" s="72">
        <f>'2月'!AA21</f>
        <v>6.920000076293945</v>
      </c>
      <c r="D23" s="72">
        <f>'3月'!AA21</f>
        <v>8.359999656677246</v>
      </c>
      <c r="E23" s="72">
        <f>'4月'!AA21</f>
        <v>12.59000015258789</v>
      </c>
      <c r="F23" s="72">
        <f>'5月'!AA21</f>
        <v>22.889999389648438</v>
      </c>
      <c r="G23" s="72">
        <f>'6月'!AA21</f>
        <v>24.299999237060547</v>
      </c>
      <c r="H23" s="72">
        <f>'7月'!AA21</f>
        <v>33.4900016784668</v>
      </c>
      <c r="I23" s="72">
        <f>'8月'!AA21</f>
        <v>28</v>
      </c>
      <c r="J23" s="72">
        <f>'9月'!AA21</f>
        <v>28.479999542236328</v>
      </c>
      <c r="K23" s="72">
        <f>'10月'!AA21</f>
        <v>18.649999618530273</v>
      </c>
      <c r="L23" s="72">
        <f>'11月'!AA21</f>
        <v>15.569999694824219</v>
      </c>
      <c r="M23" s="73">
        <f>'12月'!AA21</f>
        <v>9.720000267028809</v>
      </c>
      <c r="N23" s="52"/>
    </row>
    <row r="24" spans="1:14" ht="16.5" customHeight="1">
      <c r="A24" s="74">
        <v>20</v>
      </c>
      <c r="B24" s="75">
        <f>'1月'!AA22</f>
        <v>15.279999732971191</v>
      </c>
      <c r="C24" s="76">
        <f>'2月'!AA22</f>
        <v>11.010000228881836</v>
      </c>
      <c r="D24" s="76">
        <f>'3月'!AA22</f>
        <v>19.459999084472656</v>
      </c>
      <c r="E24" s="76">
        <f>'4月'!AA22</f>
        <v>18.639999389648438</v>
      </c>
      <c r="F24" s="76">
        <f>'5月'!AA22</f>
        <v>18.920000076293945</v>
      </c>
      <c r="G24" s="76">
        <f>'6月'!AA22</f>
        <v>29.280000686645508</v>
      </c>
      <c r="H24" s="76">
        <f>'7月'!AA22</f>
        <v>33.560001373291016</v>
      </c>
      <c r="I24" s="76">
        <f>'8月'!AA22</f>
        <v>26.860000610351562</v>
      </c>
      <c r="J24" s="76">
        <f>'9月'!AA22</f>
        <v>24.81999969482422</v>
      </c>
      <c r="K24" s="76">
        <f>'10月'!AA22</f>
        <v>20.149999618530273</v>
      </c>
      <c r="L24" s="76">
        <f>'11月'!AA22</f>
        <v>17.90999984741211</v>
      </c>
      <c r="M24" s="77">
        <f>'12月'!AA22</f>
        <v>15.039999961853027</v>
      </c>
      <c r="N24" s="52"/>
    </row>
    <row r="25" spans="1:14" ht="16.5" customHeight="1">
      <c r="A25" s="66">
        <v>21</v>
      </c>
      <c r="B25" s="67">
        <f>'1月'!AA23</f>
        <v>15.90999984741211</v>
      </c>
      <c r="C25" s="68">
        <f>'2月'!AA23</f>
        <v>7.730000019073486</v>
      </c>
      <c r="D25" s="68">
        <f>'3月'!AA23</f>
        <v>17.989999771118164</v>
      </c>
      <c r="E25" s="68">
        <f>'4月'!AA23</f>
        <v>19.1299991607666</v>
      </c>
      <c r="F25" s="68">
        <f>'5月'!AA23</f>
        <v>23.3799991607666</v>
      </c>
      <c r="G25" s="68">
        <f>'6月'!AA23</f>
        <v>27.90999984741211</v>
      </c>
      <c r="H25" s="68">
        <f>'7月'!AA23</f>
        <v>31.290000915527344</v>
      </c>
      <c r="I25" s="68">
        <f>'8月'!AA23</f>
        <v>28.950000762939453</v>
      </c>
      <c r="J25" s="68">
        <f>'9月'!AA23</f>
        <v>30.989999771118164</v>
      </c>
      <c r="K25" s="68">
        <f>'10月'!AA23</f>
        <v>18.829999923706055</v>
      </c>
      <c r="L25" s="68">
        <f>'11月'!AA23</f>
        <v>17.549999237060547</v>
      </c>
      <c r="M25" s="69">
        <f>'12月'!AA23</f>
        <v>14.8100004196167</v>
      </c>
      <c r="N25" s="52"/>
    </row>
    <row r="26" spans="1:14" ht="16.5" customHeight="1">
      <c r="A26" s="70">
        <v>22</v>
      </c>
      <c r="B26" s="71">
        <f>'1月'!AA24</f>
        <v>8.869999885559082</v>
      </c>
      <c r="C26" s="72">
        <f>'2月'!AA24</f>
        <v>7.110000133514404</v>
      </c>
      <c r="D26" s="72">
        <f>'3月'!AA24</f>
        <v>10.529999732971191</v>
      </c>
      <c r="E26" s="72">
        <f>'4月'!AA24</f>
        <v>10.819999694824219</v>
      </c>
      <c r="F26" s="72">
        <f>'5月'!AA24</f>
        <v>21.579999923706055</v>
      </c>
      <c r="G26" s="72">
        <f>'6月'!AA24</f>
        <v>28.100000381469727</v>
      </c>
      <c r="H26" s="72">
        <f>'7月'!AA24</f>
        <v>30.6299991607666</v>
      </c>
      <c r="I26" s="72">
        <f>'8月'!AA24</f>
        <v>34.11000061035156</v>
      </c>
      <c r="J26" s="72">
        <f>'9月'!AA24</f>
        <v>31.3799991607666</v>
      </c>
      <c r="K26" s="72">
        <f>'10月'!AA24</f>
        <v>18.8799991607666</v>
      </c>
      <c r="L26" s="72">
        <f>'11月'!AA24</f>
        <v>18.510000228881836</v>
      </c>
      <c r="M26" s="73">
        <f>'12月'!AA24</f>
        <v>15.90999984741211</v>
      </c>
      <c r="N26" s="52"/>
    </row>
    <row r="27" spans="1:14" ht="16.5" customHeight="1">
      <c r="A27" s="70">
        <v>23</v>
      </c>
      <c r="B27" s="71">
        <f>'1月'!AA25</f>
        <v>9.359999656677246</v>
      </c>
      <c r="C27" s="72">
        <f>'2月'!AA25</f>
        <v>12.520000457763672</v>
      </c>
      <c r="D27" s="72">
        <f>'3月'!AA25</f>
        <v>9.350000381469727</v>
      </c>
      <c r="E27" s="72">
        <f>'4月'!AA25</f>
        <v>8.9399995803833</v>
      </c>
      <c r="F27" s="72">
        <f>'5月'!AA25</f>
        <v>17.809999465942383</v>
      </c>
      <c r="G27" s="72">
        <f>'6月'!AA25</f>
        <v>22.200000762939453</v>
      </c>
      <c r="H27" s="72">
        <f>'7月'!AA25</f>
        <v>30.56999969482422</v>
      </c>
      <c r="I27" s="72">
        <f>'8月'!AA25</f>
        <v>31.559999465942383</v>
      </c>
      <c r="J27" s="72">
        <f>'9月'!AA25</f>
        <v>20.81999969482422</v>
      </c>
      <c r="K27" s="72">
        <f>'10月'!AA25</f>
        <v>18.93000030517578</v>
      </c>
      <c r="L27" s="72">
        <f>'11月'!AA25</f>
        <v>15.050000190734863</v>
      </c>
      <c r="M27" s="73">
        <f>'12月'!AA25</f>
        <v>15.859999656677246</v>
      </c>
      <c r="N27" s="52"/>
    </row>
    <row r="28" spans="1:14" ht="16.5" customHeight="1">
      <c r="A28" s="70">
        <v>24</v>
      </c>
      <c r="B28" s="71">
        <f>'1月'!AA26</f>
        <v>10.010000228881836</v>
      </c>
      <c r="C28" s="72">
        <f>'2月'!AA26</f>
        <v>13.899999618530273</v>
      </c>
      <c r="D28" s="72">
        <f>'3月'!AA26</f>
        <v>9</v>
      </c>
      <c r="E28" s="72">
        <f>'4月'!AA26</f>
        <v>10.9399995803833</v>
      </c>
      <c r="F28" s="72">
        <f>'5月'!AA26</f>
        <v>19.90999984741211</v>
      </c>
      <c r="G28" s="72">
        <f>'6月'!AA26</f>
        <v>27.690000534057617</v>
      </c>
      <c r="H28" s="72">
        <f>'7月'!AA26</f>
        <v>31.649999618530273</v>
      </c>
      <c r="I28" s="72">
        <f>'8月'!AA26</f>
        <v>34.630001068115234</v>
      </c>
      <c r="J28" s="72">
        <f>'9月'!AA26</f>
        <v>19.010000228881836</v>
      </c>
      <c r="K28" s="72">
        <f>'10月'!AA26</f>
        <v>19.440000534057617</v>
      </c>
      <c r="L28" s="72">
        <f>'11月'!AA26</f>
        <v>13.100000381469727</v>
      </c>
      <c r="M28" s="73">
        <f>'12月'!AA26</f>
        <v>12.079999923706055</v>
      </c>
      <c r="N28" s="52"/>
    </row>
    <row r="29" spans="1:14" ht="16.5" customHeight="1">
      <c r="A29" s="70">
        <v>25</v>
      </c>
      <c r="B29" s="71">
        <f>'1月'!AA27</f>
        <v>11.199999809265137</v>
      </c>
      <c r="C29" s="72">
        <f>'2月'!AA27</f>
        <v>16.579999923706055</v>
      </c>
      <c r="D29" s="72">
        <f>'3月'!AA27</f>
        <v>5.735000133514404</v>
      </c>
      <c r="E29" s="72">
        <f>'4月'!AA27</f>
        <v>16.149999618530273</v>
      </c>
      <c r="F29" s="72">
        <f>'5月'!AA27</f>
        <v>21</v>
      </c>
      <c r="G29" s="72">
        <f>'6月'!AA27</f>
        <v>30.350000381469727</v>
      </c>
      <c r="H29" s="72">
        <f>'7月'!AA27</f>
        <v>31.329999923706055</v>
      </c>
      <c r="I29" s="72">
        <f>'8月'!AA27</f>
        <v>33.060001373291016</v>
      </c>
      <c r="J29" s="72">
        <f>'9月'!AA27</f>
        <v>18.100000381469727</v>
      </c>
      <c r="K29" s="72">
        <f>'10月'!AA27</f>
        <v>19.149999618530273</v>
      </c>
      <c r="L29" s="72">
        <f>'11月'!AA27</f>
        <v>14.640000343322754</v>
      </c>
      <c r="M29" s="73">
        <f>'12月'!AA27</f>
        <v>9.220000267028809</v>
      </c>
      <c r="N29" s="52"/>
    </row>
    <row r="30" spans="1:14" ht="16.5" customHeight="1">
      <c r="A30" s="70">
        <v>26</v>
      </c>
      <c r="B30" s="71">
        <f>'1月'!AA28</f>
        <v>9.8100004196167</v>
      </c>
      <c r="C30" s="72">
        <f>'2月'!AA28</f>
        <v>17.860000610351562</v>
      </c>
      <c r="D30" s="72">
        <f>'3月'!AA28</f>
        <v>8.529999732971191</v>
      </c>
      <c r="E30" s="72">
        <f>'4月'!AA28</f>
        <v>16.719999313354492</v>
      </c>
      <c r="F30" s="72">
        <f>'5月'!AA28</f>
        <v>16.360000610351562</v>
      </c>
      <c r="G30" s="72">
        <f>'6月'!AA28</f>
        <v>30.31999969482422</v>
      </c>
      <c r="H30" s="72">
        <f>'7月'!AA28</f>
        <v>30.610000610351562</v>
      </c>
      <c r="I30" s="72">
        <f>'8月'!AA28</f>
        <v>29.100000381469727</v>
      </c>
      <c r="J30" s="72">
        <f>'9月'!AA28</f>
        <v>22.469999313354492</v>
      </c>
      <c r="K30" s="72">
        <f>'10月'!AA28</f>
        <v>17.59000015258789</v>
      </c>
      <c r="L30" s="72">
        <f>'11月'!AA28</f>
        <v>15.729999542236328</v>
      </c>
      <c r="M30" s="73">
        <f>'12月'!AA28</f>
        <v>11.300000190734863</v>
      </c>
      <c r="N30" s="52"/>
    </row>
    <row r="31" spans="1:14" ht="16.5" customHeight="1">
      <c r="A31" s="70">
        <v>27</v>
      </c>
      <c r="B31" s="71">
        <f>'1月'!AA29</f>
        <v>11.359999656677246</v>
      </c>
      <c r="C31" s="72">
        <f>'2月'!AA29</f>
        <v>13.479999542236328</v>
      </c>
      <c r="D31" s="72">
        <f>'3月'!AA29</f>
        <v>8.229999542236328</v>
      </c>
      <c r="E31" s="72">
        <f>'4月'!AA29</f>
        <v>12.119999885559082</v>
      </c>
      <c r="F31" s="72">
        <f>'5月'!AA29</f>
        <v>14.8100004196167</v>
      </c>
      <c r="G31" s="72">
        <f>'6月'!AA29</f>
        <v>26.280000686645508</v>
      </c>
      <c r="H31" s="72">
        <f>'7月'!AA29</f>
        <v>34.13999938964844</v>
      </c>
      <c r="I31" s="72">
        <f>'8月'!AA29</f>
        <v>28.139999389648438</v>
      </c>
      <c r="J31" s="72">
        <f>'9月'!AA29</f>
        <v>18.299999237060547</v>
      </c>
      <c r="K31" s="72">
        <f>'10月'!AA29</f>
        <v>14.5600004196167</v>
      </c>
      <c r="L31" s="72">
        <f>'11月'!AA29</f>
        <v>13.699999809265137</v>
      </c>
      <c r="M31" s="73">
        <f>'12月'!AA29</f>
        <v>10.539999961853027</v>
      </c>
      <c r="N31" s="52"/>
    </row>
    <row r="32" spans="1:14" ht="16.5" customHeight="1">
      <c r="A32" s="70">
        <v>28</v>
      </c>
      <c r="B32" s="71">
        <f>'1月'!AA30</f>
        <v>15.260000228881836</v>
      </c>
      <c r="C32" s="72">
        <f>'2月'!AA30</f>
        <v>5.235000133514404</v>
      </c>
      <c r="D32" s="72">
        <f>'3月'!AA30</f>
        <v>4.804999828338623</v>
      </c>
      <c r="E32" s="72">
        <f>'4月'!AA30</f>
        <v>15.210000038146973</v>
      </c>
      <c r="F32" s="72">
        <f>'5月'!AA30</f>
        <v>18.59000015258789</v>
      </c>
      <c r="G32" s="72">
        <f>'6月'!AA30</f>
        <v>27.610000610351562</v>
      </c>
      <c r="H32" s="72">
        <f>'7月'!AA30</f>
        <v>35.20000076293945</v>
      </c>
      <c r="I32" s="72">
        <f>'8月'!AA30</f>
        <v>33.119998931884766</v>
      </c>
      <c r="J32" s="72">
        <f>'9月'!AA30</f>
        <v>22.170000076293945</v>
      </c>
      <c r="K32" s="72">
        <f>'10月'!AA30</f>
        <v>12.510000228881836</v>
      </c>
      <c r="L32" s="72">
        <f>'11月'!AA30</f>
        <v>16.299999237060547</v>
      </c>
      <c r="M32" s="73">
        <f>'12月'!AA30</f>
        <v>10.949999809265137</v>
      </c>
      <c r="N32" s="52"/>
    </row>
    <row r="33" spans="1:14" ht="16.5" customHeight="1">
      <c r="A33" s="70">
        <v>29</v>
      </c>
      <c r="B33" s="71">
        <f>'1月'!AA31</f>
        <v>6.747000217437744</v>
      </c>
      <c r="C33" s="72"/>
      <c r="D33" s="72">
        <f>'3月'!AA31</f>
        <v>5.979000091552734</v>
      </c>
      <c r="E33" s="72">
        <f>'4月'!AA31</f>
        <v>22.520000457763672</v>
      </c>
      <c r="F33" s="72">
        <f>'5月'!AA31</f>
        <v>14.489999771118164</v>
      </c>
      <c r="G33" s="72">
        <f>'6月'!AA31</f>
        <v>24.739999771118164</v>
      </c>
      <c r="H33" s="72">
        <f>'7月'!AA31</f>
        <v>28.329999923706055</v>
      </c>
      <c r="I33" s="72">
        <f>'8月'!AA31</f>
        <v>29.959999084472656</v>
      </c>
      <c r="J33" s="72">
        <f>'9月'!AA31</f>
        <v>23.459999084472656</v>
      </c>
      <c r="K33" s="72">
        <f>'10月'!AA31</f>
        <v>15.75</v>
      </c>
      <c r="L33" s="72">
        <f>'11月'!AA31</f>
        <v>16.389999389648438</v>
      </c>
      <c r="M33" s="73">
        <f>'12月'!AA31</f>
        <v>10.869999885559082</v>
      </c>
      <c r="N33" s="52"/>
    </row>
    <row r="34" spans="1:14" ht="16.5" customHeight="1">
      <c r="A34" s="70">
        <v>30</v>
      </c>
      <c r="B34" s="71">
        <f>'1月'!AA32</f>
        <v>13.029999732971191</v>
      </c>
      <c r="C34" s="72"/>
      <c r="D34" s="72">
        <f>'3月'!AA32</f>
        <v>9.470000267028809</v>
      </c>
      <c r="E34" s="72">
        <f>'4月'!AA32</f>
        <v>16.450000762939453</v>
      </c>
      <c r="F34" s="72">
        <f>'5月'!AA32</f>
        <v>15.170000076293945</v>
      </c>
      <c r="G34" s="72">
        <f>'6月'!AA32</f>
        <v>22.510000228881836</v>
      </c>
      <c r="H34" s="72">
        <f>'7月'!AA32</f>
        <v>25.690000534057617</v>
      </c>
      <c r="I34" s="72">
        <f>'8月'!AA32</f>
        <v>29.56999969482422</v>
      </c>
      <c r="J34" s="72">
        <f>'9月'!AA32</f>
        <v>19.8700008392334</v>
      </c>
      <c r="K34" s="72">
        <f>'10月'!AA32</f>
        <v>15.350000381469727</v>
      </c>
      <c r="L34" s="72">
        <f>'11月'!AA32</f>
        <v>16.200000762939453</v>
      </c>
      <c r="M34" s="73">
        <f>'12月'!AA32</f>
        <v>5.449999809265137</v>
      </c>
      <c r="N34" s="52"/>
    </row>
    <row r="35" spans="1:14" ht="16.5" customHeight="1">
      <c r="A35" s="78">
        <v>31</v>
      </c>
      <c r="B35" s="79">
        <f>'1月'!AA33</f>
        <v>10.4399995803833</v>
      </c>
      <c r="C35" s="80"/>
      <c r="D35" s="80">
        <f>'3月'!AA33</f>
        <v>14.960000038146973</v>
      </c>
      <c r="E35" s="80"/>
      <c r="F35" s="80">
        <f>'5月'!AA33</f>
        <v>17.18000030517578</v>
      </c>
      <c r="G35" s="80"/>
      <c r="H35" s="80">
        <f>'7月'!AA33</f>
        <v>33.02000045776367</v>
      </c>
      <c r="I35" s="80">
        <f>'8月'!AA33</f>
        <v>30.18000030517578</v>
      </c>
      <c r="J35" s="80"/>
      <c r="K35" s="80">
        <f>'10月'!AA33</f>
        <v>17.469999313354492</v>
      </c>
      <c r="L35" s="80"/>
      <c r="M35" s="81">
        <f>'12月'!AA33</f>
        <v>7.460000038146973</v>
      </c>
      <c r="N35" s="82"/>
    </row>
    <row r="36" spans="1:14" ht="16.5" customHeight="1">
      <c r="A36" s="237" t="s">
        <v>10</v>
      </c>
      <c r="B36" s="187">
        <f>AVERAGEA(B5:B35)</f>
        <v>9.816193503718223</v>
      </c>
      <c r="C36" s="188">
        <f aca="true" t="shared" si="0" ref="C36:M36">AVERAGEA(C5:C35)</f>
        <v>8.389321446418762</v>
      </c>
      <c r="D36" s="188">
        <f t="shared" si="0"/>
        <v>10.651548293329054</v>
      </c>
      <c r="E36" s="188">
        <f t="shared" si="0"/>
        <v>14.197199805577595</v>
      </c>
      <c r="F36" s="188">
        <f t="shared" si="0"/>
        <v>19.962903115057177</v>
      </c>
      <c r="G36" s="188">
        <f t="shared" si="0"/>
        <v>24.235000228881837</v>
      </c>
      <c r="H36" s="188">
        <f t="shared" si="0"/>
        <v>29.053548505229333</v>
      </c>
      <c r="I36" s="188">
        <f t="shared" si="0"/>
        <v>30.6412905416181</v>
      </c>
      <c r="J36" s="188">
        <f t="shared" si="0"/>
        <v>26.63999996185303</v>
      </c>
      <c r="K36" s="188">
        <f t="shared" si="0"/>
        <v>20.739677398435532</v>
      </c>
      <c r="L36" s="188">
        <f t="shared" si="0"/>
        <v>16.825666777292888</v>
      </c>
      <c r="M36" s="189">
        <f t="shared" si="0"/>
        <v>12.71219350445655</v>
      </c>
      <c r="N36" s="82"/>
    </row>
    <row r="37" spans="1:14" ht="16.5" customHeight="1">
      <c r="A37" s="238" t="s">
        <v>41</v>
      </c>
      <c r="B37" s="234">
        <f>MAXA(B5:B35)</f>
        <v>15.90999984741211</v>
      </c>
      <c r="C37" s="235">
        <f aca="true" t="shared" si="1" ref="C37:M37">MAXA(C5:C35)</f>
        <v>18.530000686645508</v>
      </c>
      <c r="D37" s="235">
        <f t="shared" si="1"/>
        <v>21.010000228881836</v>
      </c>
      <c r="E37" s="235">
        <f t="shared" si="1"/>
        <v>22.520000457763672</v>
      </c>
      <c r="F37" s="235">
        <f t="shared" si="1"/>
        <v>27</v>
      </c>
      <c r="G37" s="235">
        <f t="shared" si="1"/>
        <v>30.350000381469727</v>
      </c>
      <c r="H37" s="235">
        <f t="shared" si="1"/>
        <v>35.20000076293945</v>
      </c>
      <c r="I37" s="235">
        <f t="shared" si="1"/>
        <v>34.970001220703125</v>
      </c>
      <c r="J37" s="235">
        <f t="shared" si="1"/>
        <v>36.33000183105469</v>
      </c>
      <c r="K37" s="235">
        <f t="shared" si="1"/>
        <v>26.600000381469727</v>
      </c>
      <c r="L37" s="235">
        <f t="shared" si="1"/>
        <v>21.979999542236328</v>
      </c>
      <c r="M37" s="236">
        <f t="shared" si="1"/>
        <v>20.25</v>
      </c>
      <c r="N37" s="82"/>
    </row>
    <row r="38" spans="1:14" ht="16.5" customHeight="1">
      <c r="A38" s="239" t="s">
        <v>36</v>
      </c>
      <c r="B38" s="83">
        <f>AVERAGEA(B5:B14)</f>
        <v>9.880599975585938</v>
      </c>
      <c r="C38" s="84">
        <f aca="true" t="shared" si="2" ref="C38:M38">AVERAGEA(C5:C14)</f>
        <v>8.573100042343139</v>
      </c>
      <c r="D38" s="84">
        <f t="shared" si="2"/>
        <v>8.809899997711181</v>
      </c>
      <c r="E38" s="84">
        <f t="shared" si="2"/>
        <v>13.924999713897705</v>
      </c>
      <c r="F38" s="84">
        <f t="shared" si="2"/>
        <v>22.482999801635742</v>
      </c>
      <c r="G38" s="84">
        <f t="shared" si="2"/>
        <v>20.61100025177002</v>
      </c>
      <c r="H38" s="84">
        <f t="shared" si="2"/>
        <v>26.6439998626709</v>
      </c>
      <c r="I38" s="84">
        <f t="shared" si="2"/>
        <v>29.989000129699708</v>
      </c>
      <c r="J38" s="84">
        <f t="shared" si="2"/>
        <v>30.618000030517578</v>
      </c>
      <c r="K38" s="84">
        <f t="shared" si="2"/>
        <v>23.07100009918213</v>
      </c>
      <c r="L38" s="84">
        <f t="shared" si="2"/>
        <v>18.806000328063966</v>
      </c>
      <c r="M38" s="85">
        <f t="shared" si="2"/>
        <v>15.543999862670898</v>
      </c>
      <c r="N38" s="82"/>
    </row>
    <row r="39" spans="1:14" ht="16.5" customHeight="1">
      <c r="A39" s="240" t="s">
        <v>37</v>
      </c>
      <c r="B39" s="86">
        <f>AVERAGEA(B15:B24)</f>
        <v>8.349899959564208</v>
      </c>
      <c r="C39" s="87">
        <f aca="true" t="shared" si="3" ref="C39:M39">AVERAGEA(C15:C24)</f>
        <v>5.475499963760376</v>
      </c>
      <c r="D39" s="87">
        <f t="shared" si="3"/>
        <v>13.751999759674073</v>
      </c>
      <c r="E39" s="87">
        <f t="shared" si="3"/>
        <v>13.766599893569946</v>
      </c>
      <c r="F39" s="87">
        <f t="shared" si="3"/>
        <v>19.373999881744385</v>
      </c>
      <c r="G39" s="87">
        <f t="shared" si="3"/>
        <v>25.323000144958495</v>
      </c>
      <c r="H39" s="87">
        <f t="shared" si="3"/>
        <v>29.17600040435791</v>
      </c>
      <c r="I39" s="87">
        <f t="shared" si="3"/>
        <v>30.761000442504884</v>
      </c>
      <c r="J39" s="87">
        <f t="shared" si="3"/>
        <v>26.645000076293947</v>
      </c>
      <c r="K39" s="87">
        <f t="shared" si="3"/>
        <v>22.37599983215332</v>
      </c>
      <c r="L39" s="87">
        <f t="shared" si="3"/>
        <v>15.954000091552734</v>
      </c>
      <c r="M39" s="88">
        <f t="shared" si="3"/>
        <v>11.418800020217896</v>
      </c>
      <c r="N39" s="52"/>
    </row>
    <row r="40" spans="1:14" ht="16.5" customHeight="1">
      <c r="A40" s="241" t="s">
        <v>38</v>
      </c>
      <c r="B40" s="89">
        <f>AVERAGEA(B25:B35)</f>
        <v>11.090636296705766</v>
      </c>
      <c r="C40" s="90">
        <f aca="true" t="shared" si="4" ref="C40:M40">AVERAGEA(C25:C35)</f>
        <v>11.801875054836273</v>
      </c>
      <c r="D40" s="90">
        <f t="shared" si="4"/>
        <v>9.507181774486195</v>
      </c>
      <c r="E40" s="90">
        <f t="shared" si="4"/>
        <v>14.899999809265136</v>
      </c>
      <c r="F40" s="90">
        <f t="shared" si="4"/>
        <v>18.207272702997383</v>
      </c>
      <c r="G40" s="90">
        <f t="shared" si="4"/>
        <v>26.77100028991699</v>
      </c>
      <c r="H40" s="90">
        <f t="shared" si="4"/>
        <v>31.132727362892844</v>
      </c>
      <c r="I40" s="90">
        <f t="shared" si="4"/>
        <v>31.12545464255593</v>
      </c>
      <c r="J40" s="90">
        <f t="shared" si="4"/>
        <v>22.656999778747558</v>
      </c>
      <c r="K40" s="90">
        <f t="shared" si="4"/>
        <v>17.13272727619518</v>
      </c>
      <c r="L40" s="90">
        <f t="shared" si="4"/>
        <v>15.716999912261963</v>
      </c>
      <c r="M40" s="91">
        <f t="shared" si="4"/>
        <v>11.31363634629683</v>
      </c>
      <c r="N40" s="52"/>
    </row>
    <row r="41" spans="1:14" ht="16.5" customHeight="1">
      <c r="A41" s="242" t="s">
        <v>42</v>
      </c>
      <c r="B41" s="92">
        <f>DCOUNTA($A3:$M35,2,B45:B46)</f>
        <v>0</v>
      </c>
      <c r="C41" s="93">
        <f>DCOUNTA($A3:$M35,3,C45:C46)</f>
        <v>0</v>
      </c>
      <c r="D41" s="93">
        <f>DCOUNTA($A3:$M35,4,D45:D46)</f>
        <v>0</v>
      </c>
      <c r="E41" s="93">
        <f>DCOUNTA($A3:$M35,5,E45:E46)</f>
        <v>0</v>
      </c>
      <c r="F41" s="93">
        <f>DCOUNTA($A3:$M35,6,F45:F46)</f>
        <v>0</v>
      </c>
      <c r="G41" s="93">
        <f>DCOUNTA($A3:$M35,7,G45:G46)</f>
        <v>0</v>
      </c>
      <c r="H41" s="93">
        <f>DCOUNTA($A3:$M35,8,H45:H46)</f>
        <v>0</v>
      </c>
      <c r="I41" s="93">
        <f>DCOUNTA($A3:$M35,9,I45:I46)</f>
        <v>0</v>
      </c>
      <c r="J41" s="93">
        <f>DCOUNTA($A3:$M35,10,J45:J46)</f>
        <v>0</v>
      </c>
      <c r="K41" s="93">
        <f>DCOUNTA($A3:$M35,11,K45:K46)</f>
        <v>0</v>
      </c>
      <c r="L41" s="93">
        <f>DCOUNTA($A3:$M35,12,L45:L46)</f>
        <v>0</v>
      </c>
      <c r="M41" s="94">
        <f>DCOUNTA($A3:$M35,13,M45:M46)</f>
        <v>0</v>
      </c>
      <c r="N41" s="52"/>
    </row>
    <row r="42" spans="1:14" ht="16.5" customHeight="1">
      <c r="A42" s="243" t="s">
        <v>43</v>
      </c>
      <c r="B42" s="95">
        <f>DCOUNTA($A3:$M35,2,B48:B49)</f>
        <v>0</v>
      </c>
      <c r="C42" s="96">
        <f>DCOUNTA($A3:$M35,3,C48:C49)</f>
        <v>0</v>
      </c>
      <c r="D42" s="96">
        <f>DCOUNTA($A3:$M35,4,D48:D49)</f>
        <v>0</v>
      </c>
      <c r="E42" s="96">
        <f>DCOUNTA($A3:$M35,5,E48:E49)</f>
        <v>0</v>
      </c>
      <c r="F42" s="96">
        <f>DCOUNTA($A3:$M35,6,F48:F49)</f>
        <v>2</v>
      </c>
      <c r="G42" s="96">
        <f>DCOUNTA($A3:$M35,7,G48:G49)</f>
        <v>11</v>
      </c>
      <c r="H42" s="96">
        <f>DCOUNTA($A3:$M35,8,H48:H49)</f>
        <v>29</v>
      </c>
      <c r="I42" s="96">
        <f>DCOUNTA($A3:$M35,9,I48:I49)</f>
        <v>31</v>
      </c>
      <c r="J42" s="96">
        <f>DCOUNTA($A3:$M35,10,J48:J49)</f>
        <v>18</v>
      </c>
      <c r="K42" s="96">
        <f>DCOUNTA($A3:$M35,11,K48:K49)</f>
        <v>1</v>
      </c>
      <c r="L42" s="96">
        <f>DCOUNTA($A3:$M35,12,L48:L49)</f>
        <v>0</v>
      </c>
      <c r="M42" s="97">
        <f>DCOUNTA($A3:$M35,13,M48:M49)</f>
        <v>0</v>
      </c>
      <c r="N42" s="52"/>
    </row>
    <row r="43" spans="1:14" ht="16.5" customHeight="1">
      <c r="A43" s="241" t="s">
        <v>44</v>
      </c>
      <c r="B43" s="98">
        <f>DCOUNTA($A3:$M35,2,B51:B52)</f>
        <v>0</v>
      </c>
      <c r="C43" s="99">
        <f>DCOUNTA($A3:$M35,3,C51:C52)</f>
        <v>0</v>
      </c>
      <c r="D43" s="99">
        <f>DCOUNTA($A3:$M35,4,D51:D52)</f>
        <v>0</v>
      </c>
      <c r="E43" s="99">
        <f>DCOUNTA($A3:$M35,5,E51:E52)</f>
        <v>0</v>
      </c>
      <c r="F43" s="99">
        <f>DCOUNTA($A3:$M35,6,F51:F52)</f>
        <v>0</v>
      </c>
      <c r="G43" s="99">
        <f>DCOUNTA($A3:$M35,7,G51:G52)</f>
        <v>2</v>
      </c>
      <c r="H43" s="99">
        <f>DCOUNTA($A3:$M35,8,H51:H52)</f>
        <v>14</v>
      </c>
      <c r="I43" s="99">
        <f>DCOUNTA($A3:$M35,9,I51:I52)</f>
        <v>15</v>
      </c>
      <c r="J43" s="99">
        <f>DCOUNTA($A3:$M35,10,J51:J52)</f>
        <v>10</v>
      </c>
      <c r="K43" s="99">
        <f>DCOUNTA($A3:$M35,11,K51:K52)</f>
        <v>0</v>
      </c>
      <c r="L43" s="99">
        <f>DCOUNTA($A3:$M35,12,L51:L52)</f>
        <v>0</v>
      </c>
      <c r="M43" s="100">
        <f>DCOUNTA($A3:$M35,13,M51:M52)</f>
        <v>0</v>
      </c>
      <c r="N43" s="52"/>
    </row>
    <row r="44" spans="1:14" ht="16.5" customHeight="1">
      <c r="A44" s="244" t="s">
        <v>39</v>
      </c>
      <c r="B44" s="190">
        <v>9.158602150537634</v>
      </c>
      <c r="C44" s="191">
        <v>8.965369458128079</v>
      </c>
      <c r="D44" s="191">
        <v>11.129032258064516</v>
      </c>
      <c r="E44" s="191">
        <v>16.29988888888889</v>
      </c>
      <c r="F44" s="191">
        <v>20.053440860215055</v>
      </c>
      <c r="G44" s="191">
        <v>22.426588888888894</v>
      </c>
      <c r="H44" s="191">
        <v>26.342903225806456</v>
      </c>
      <c r="I44" s="191">
        <v>28.34086021505376</v>
      </c>
      <c r="J44" s="191">
        <v>25.04055555555556</v>
      </c>
      <c r="K44" s="191">
        <v>20.539032258064513</v>
      </c>
      <c r="L44" s="191">
        <v>16.169777777777778</v>
      </c>
      <c r="M44" s="192">
        <v>11.78322580645161</v>
      </c>
      <c r="N44" s="52"/>
    </row>
    <row r="45" spans="1:13" ht="12">
      <c r="A45" s="101" t="s">
        <v>45</v>
      </c>
      <c r="B45" s="102" t="s">
        <v>23</v>
      </c>
      <c r="C45" s="102" t="s">
        <v>24</v>
      </c>
      <c r="D45" s="102" t="s">
        <v>25</v>
      </c>
      <c r="E45" s="102" t="s">
        <v>26</v>
      </c>
      <c r="F45" s="102" t="s">
        <v>27</v>
      </c>
      <c r="G45" s="102" t="s">
        <v>28</v>
      </c>
      <c r="H45" s="102" t="s">
        <v>29</v>
      </c>
      <c r="I45" s="102" t="s">
        <v>30</v>
      </c>
      <c r="J45" s="102" t="s">
        <v>31</v>
      </c>
      <c r="K45" s="102" t="s">
        <v>32</v>
      </c>
      <c r="L45" s="102" t="s">
        <v>33</v>
      </c>
      <c r="M45" s="102" t="s">
        <v>34</v>
      </c>
    </row>
    <row r="46" spans="2:13" ht="12">
      <c r="B46" s="256" t="s">
        <v>46</v>
      </c>
      <c r="C46" s="103" t="s">
        <v>46</v>
      </c>
      <c r="D46" s="103" t="s">
        <v>46</v>
      </c>
      <c r="E46" s="103" t="s">
        <v>46</v>
      </c>
      <c r="F46" s="103" t="s">
        <v>46</v>
      </c>
      <c r="G46" s="103" t="s">
        <v>46</v>
      </c>
      <c r="H46" s="103" t="s">
        <v>46</v>
      </c>
      <c r="I46" s="103" t="s">
        <v>46</v>
      </c>
      <c r="J46" s="103" t="s">
        <v>46</v>
      </c>
      <c r="K46" s="103" t="s">
        <v>46</v>
      </c>
      <c r="L46" s="103" t="s">
        <v>46</v>
      </c>
      <c r="M46" s="103" t="s">
        <v>46</v>
      </c>
    </row>
    <row r="48" spans="1:13" ht="12">
      <c r="A48" s="101" t="s">
        <v>47</v>
      </c>
      <c r="B48" s="102" t="s">
        <v>23</v>
      </c>
      <c r="C48" s="102" t="s">
        <v>24</v>
      </c>
      <c r="D48" s="102" t="s">
        <v>25</v>
      </c>
      <c r="E48" s="102" t="s">
        <v>26</v>
      </c>
      <c r="F48" s="102" t="s">
        <v>27</v>
      </c>
      <c r="G48" s="102" t="s">
        <v>28</v>
      </c>
      <c r="H48" s="102" t="s">
        <v>29</v>
      </c>
      <c r="I48" s="102" t="s">
        <v>30</v>
      </c>
      <c r="J48" s="102" t="s">
        <v>31</v>
      </c>
      <c r="K48" s="102" t="s">
        <v>32</v>
      </c>
      <c r="L48" s="102" t="s">
        <v>33</v>
      </c>
      <c r="M48" s="102" t="s">
        <v>34</v>
      </c>
    </row>
    <row r="49" spans="2:13" ht="12">
      <c r="B49" s="256" t="s">
        <v>48</v>
      </c>
      <c r="C49" s="103" t="s">
        <v>48</v>
      </c>
      <c r="D49" s="103" t="s">
        <v>48</v>
      </c>
      <c r="E49" s="103" t="s">
        <v>48</v>
      </c>
      <c r="F49" s="103" t="s">
        <v>48</v>
      </c>
      <c r="G49" s="103" t="s">
        <v>48</v>
      </c>
      <c r="H49" s="103" t="s">
        <v>48</v>
      </c>
      <c r="I49" s="103" t="s">
        <v>48</v>
      </c>
      <c r="J49" s="103" t="s">
        <v>48</v>
      </c>
      <c r="K49" s="103" t="s">
        <v>48</v>
      </c>
      <c r="L49" s="103" t="s">
        <v>48</v>
      </c>
      <c r="M49" s="103" t="s">
        <v>48</v>
      </c>
    </row>
    <row r="51" spans="1:13" ht="12">
      <c r="A51" s="101" t="s">
        <v>49</v>
      </c>
      <c r="B51" s="102" t="s">
        <v>23</v>
      </c>
      <c r="C51" s="102" t="s">
        <v>24</v>
      </c>
      <c r="D51" s="102" t="s">
        <v>25</v>
      </c>
      <c r="E51" s="102" t="s">
        <v>26</v>
      </c>
      <c r="F51" s="102" t="s">
        <v>27</v>
      </c>
      <c r="G51" s="102" t="s">
        <v>28</v>
      </c>
      <c r="H51" s="102" t="s">
        <v>29</v>
      </c>
      <c r="I51" s="102" t="s">
        <v>30</v>
      </c>
      <c r="J51" s="102" t="s">
        <v>31</v>
      </c>
      <c r="K51" s="102" t="s">
        <v>32</v>
      </c>
      <c r="L51" s="102" t="s">
        <v>33</v>
      </c>
      <c r="M51" s="102" t="s">
        <v>34</v>
      </c>
    </row>
    <row r="52" spans="2:13" ht="12">
      <c r="B52" s="256" t="s">
        <v>50</v>
      </c>
      <c r="C52" s="103" t="s">
        <v>50</v>
      </c>
      <c r="D52" s="103" t="s">
        <v>50</v>
      </c>
      <c r="E52" s="103" t="s">
        <v>50</v>
      </c>
      <c r="F52" s="103" t="s">
        <v>50</v>
      </c>
      <c r="G52" s="103" t="s">
        <v>50</v>
      </c>
      <c r="H52" s="103" t="s">
        <v>50</v>
      </c>
      <c r="I52" s="103" t="s">
        <v>50</v>
      </c>
      <c r="J52" s="103" t="s">
        <v>50</v>
      </c>
      <c r="K52" s="103" t="s">
        <v>50</v>
      </c>
      <c r="L52" s="103" t="s">
        <v>50</v>
      </c>
      <c r="M52" s="103" t="s">
        <v>50</v>
      </c>
    </row>
    <row r="56" ht="12">
      <c r="A56" s="101" t="s">
        <v>51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52</v>
      </c>
      <c r="B1" s="105"/>
      <c r="C1" s="105"/>
      <c r="D1" s="105"/>
      <c r="E1" s="105"/>
      <c r="F1" s="105"/>
      <c r="G1" s="106"/>
      <c r="H1" s="106"/>
      <c r="I1" s="172">
        <f>'1月'!Z1</f>
        <v>2010</v>
      </c>
      <c r="J1" s="171" t="s">
        <v>2</v>
      </c>
      <c r="K1" s="170" t="str">
        <f>("（平成"&amp;TEXT((I1-1988),"0")&amp;"年）")</f>
        <v>（平成22年）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23</v>
      </c>
      <c r="C3" s="115" t="s">
        <v>24</v>
      </c>
      <c r="D3" s="115" t="s">
        <v>25</v>
      </c>
      <c r="E3" s="115" t="s">
        <v>26</v>
      </c>
      <c r="F3" s="115" t="s">
        <v>27</v>
      </c>
      <c r="G3" s="115" t="s">
        <v>28</v>
      </c>
      <c r="H3" s="115" t="s">
        <v>29</v>
      </c>
      <c r="I3" s="115" t="s">
        <v>30</v>
      </c>
      <c r="J3" s="115" t="s">
        <v>31</v>
      </c>
      <c r="K3" s="115" t="s">
        <v>32</v>
      </c>
      <c r="L3" s="115" t="s">
        <v>33</v>
      </c>
      <c r="M3" s="116" t="s">
        <v>34</v>
      </c>
      <c r="N3" s="107"/>
    </row>
    <row r="4" spans="1:14" ht="18" customHeight="1">
      <c r="A4" s="117" t="s">
        <v>35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-3.490999937057495</v>
      </c>
      <c r="C5" s="123">
        <f>'2月'!AD3</f>
        <v>0.8330000042915344</v>
      </c>
      <c r="D5" s="123">
        <f>'3月'!AD3</f>
        <v>3.325000047683716</v>
      </c>
      <c r="E5" s="123">
        <f>'4月'!AD3</f>
        <v>3.5980000495910645</v>
      </c>
      <c r="F5" s="123">
        <f>'5月'!AD3</f>
        <v>5.767000198364258</v>
      </c>
      <c r="G5" s="123">
        <f>'6月'!AD3</f>
        <v>10.270000457763672</v>
      </c>
      <c r="H5" s="123">
        <f>'7月'!AD3</f>
        <v>20.350000381469727</v>
      </c>
      <c r="I5" s="123">
        <f>'8月'!AD3</f>
        <v>22.329999923706055</v>
      </c>
      <c r="J5" s="123">
        <f>'9月'!AD3</f>
        <v>25.239999771118164</v>
      </c>
      <c r="K5" s="123">
        <f>'10月'!AD3</f>
        <v>17.1200008392334</v>
      </c>
      <c r="L5" s="123">
        <f>'11月'!AD3</f>
        <v>11.260000228881836</v>
      </c>
      <c r="M5" s="124">
        <f>'12月'!AD3</f>
        <v>5.431000232696533</v>
      </c>
      <c r="N5" s="107"/>
    </row>
    <row r="6" spans="1:14" ht="18" customHeight="1">
      <c r="A6" s="125">
        <v>2</v>
      </c>
      <c r="B6" s="126">
        <f>'1月'!AD4</f>
        <v>-4.386000156402588</v>
      </c>
      <c r="C6" s="127">
        <f>'2月'!AD4</f>
        <v>-0.15800000727176666</v>
      </c>
      <c r="D6" s="127">
        <f>'3月'!AD4</f>
        <v>2.365000009536743</v>
      </c>
      <c r="E6" s="127">
        <f>'4月'!AD4</f>
        <v>6.59499979019165</v>
      </c>
      <c r="F6" s="127">
        <f>'5月'!AD4</f>
        <v>7.880000114440918</v>
      </c>
      <c r="G6" s="127">
        <f>'6月'!AD4</f>
        <v>9.640000343322754</v>
      </c>
      <c r="H6" s="127">
        <f>'7月'!AD4</f>
        <v>20.559999465942383</v>
      </c>
      <c r="I6" s="127">
        <f>'8月'!AD4</f>
        <v>22.90999984741211</v>
      </c>
      <c r="J6" s="127">
        <f>'9月'!AD4</f>
        <v>25.610000610351562</v>
      </c>
      <c r="K6" s="127">
        <f>'10月'!AD4</f>
        <v>14.5</v>
      </c>
      <c r="L6" s="127">
        <f>'11月'!AD4</f>
        <v>9.630000114440918</v>
      </c>
      <c r="M6" s="128">
        <f>'12月'!AD4</f>
        <v>5.5269999504089355</v>
      </c>
      <c r="N6" s="107"/>
    </row>
    <row r="7" spans="1:14" ht="18" customHeight="1">
      <c r="A7" s="125">
        <v>3</v>
      </c>
      <c r="B7" s="126">
        <f>'1月'!AD5</f>
        <v>-2.015000104904175</v>
      </c>
      <c r="C7" s="127">
        <f>'2月'!AD5</f>
        <v>-1.3079999685287476</v>
      </c>
      <c r="D7" s="127">
        <f>'3月'!AD5</f>
        <v>2.5859999656677246</v>
      </c>
      <c r="E7" s="127">
        <f>'4月'!AD5</f>
        <v>4.420000076293945</v>
      </c>
      <c r="F7" s="127">
        <f>'5月'!AD5</f>
        <v>9.369999885559082</v>
      </c>
      <c r="G7" s="127">
        <f>'6月'!AD5</f>
        <v>11.050000190734863</v>
      </c>
      <c r="H7" s="127">
        <f>'7月'!AD5</f>
        <v>21.260000228881836</v>
      </c>
      <c r="I7" s="127">
        <f>'8月'!AD5</f>
        <v>23.81999969482422</v>
      </c>
      <c r="J7" s="127">
        <f>'9月'!AD5</f>
        <v>22.959999084472656</v>
      </c>
      <c r="K7" s="127">
        <f>'10月'!AD5</f>
        <v>16.559999465942383</v>
      </c>
      <c r="L7" s="127">
        <f>'11月'!AD5</f>
        <v>6.39900016784668</v>
      </c>
      <c r="M7" s="128">
        <f>'12月'!AD5</f>
        <v>8.729999542236328</v>
      </c>
      <c r="N7" s="107"/>
    </row>
    <row r="8" spans="1:14" ht="18" customHeight="1">
      <c r="A8" s="125">
        <v>4</v>
      </c>
      <c r="B8" s="126">
        <f>'1月'!AD6</f>
        <v>-2.8369998931884766</v>
      </c>
      <c r="C8" s="127">
        <f>'2月'!AD6</f>
        <v>-4.684000015258789</v>
      </c>
      <c r="D8" s="127">
        <f>'3月'!AD6</f>
        <v>3.4200000762939453</v>
      </c>
      <c r="E8" s="127">
        <f>'4月'!AD6</f>
        <v>0.7379999756813049</v>
      </c>
      <c r="F8" s="127">
        <f>'5月'!AD6</f>
        <v>11.770000457763672</v>
      </c>
      <c r="G8" s="127">
        <f>'6月'!AD6</f>
        <v>14.270000457763672</v>
      </c>
      <c r="H8" s="127">
        <f>'7月'!AD6</f>
        <v>21</v>
      </c>
      <c r="I8" s="127">
        <f>'8月'!AD6</f>
        <v>25.190000534057617</v>
      </c>
      <c r="J8" s="127">
        <f>'9月'!AD6</f>
        <v>24.809999465942383</v>
      </c>
      <c r="K8" s="127">
        <f>'10月'!AD6</f>
        <v>17.329999923706055</v>
      </c>
      <c r="L8" s="127">
        <f>'11月'!AD6</f>
        <v>4.690999984741211</v>
      </c>
      <c r="M8" s="128">
        <f>'12月'!AD6</f>
        <v>4.354000091552734</v>
      </c>
      <c r="N8" s="107"/>
    </row>
    <row r="9" spans="1:14" ht="18" customHeight="1">
      <c r="A9" s="125">
        <v>5</v>
      </c>
      <c r="B9" s="126">
        <f>'1月'!AD7</f>
        <v>0.9599999785423279</v>
      </c>
      <c r="C9" s="127">
        <f>'2月'!AD7</f>
        <v>-4.441999912261963</v>
      </c>
      <c r="D9" s="127">
        <f>'3月'!AD7</f>
        <v>6.664000034332275</v>
      </c>
      <c r="E9" s="127">
        <f>'4月'!AD7</f>
        <v>6.140999794006348</v>
      </c>
      <c r="F9" s="127">
        <f>'5月'!AD7</f>
        <v>15.630000114440918</v>
      </c>
      <c r="G9" s="127">
        <f>'6月'!AD7</f>
        <v>13.199999809265137</v>
      </c>
      <c r="H9" s="127">
        <f>'7月'!AD7</f>
        <v>20.739999771118164</v>
      </c>
      <c r="I9" s="127">
        <f>'8月'!AD7</f>
        <v>25.31999969482422</v>
      </c>
      <c r="J9" s="127">
        <f>'9月'!AD7</f>
        <v>23.700000762939453</v>
      </c>
      <c r="K9" s="127">
        <f>'10月'!AD7</f>
        <v>18.06999969482422</v>
      </c>
      <c r="L9" s="127">
        <f>'11月'!AD7</f>
        <v>3.9119999408721924</v>
      </c>
      <c r="M9" s="128">
        <f>'12月'!AD7</f>
        <v>2.5409998893737793</v>
      </c>
      <c r="N9" s="107"/>
    </row>
    <row r="10" spans="1:14" ht="18" customHeight="1">
      <c r="A10" s="125">
        <v>6</v>
      </c>
      <c r="B10" s="126">
        <f>'1月'!AD8</f>
        <v>-1.2029999494552612</v>
      </c>
      <c r="C10" s="127">
        <f>'2月'!AD8</f>
        <v>-3.869999885559082</v>
      </c>
      <c r="D10" s="127">
        <f>'3月'!AD8</f>
        <v>6.797999858856201</v>
      </c>
      <c r="E10" s="127">
        <f>'4月'!AD8</f>
        <v>8.779999732971191</v>
      </c>
      <c r="F10" s="127">
        <f>'5月'!AD8</f>
        <v>13.729999542236328</v>
      </c>
      <c r="G10" s="127">
        <f>'6月'!AD8</f>
        <v>11.899999618530273</v>
      </c>
      <c r="H10" s="127">
        <f>'7月'!AD8</f>
        <v>22.25</v>
      </c>
      <c r="I10" s="127">
        <f>'8月'!AD8</f>
        <v>25.149999618530273</v>
      </c>
      <c r="J10" s="127">
        <f>'9月'!AD8</f>
        <v>25.34000015258789</v>
      </c>
      <c r="K10" s="127">
        <f>'10月'!AD8</f>
        <v>16.190000534057617</v>
      </c>
      <c r="L10" s="127">
        <f>'11月'!AD8</f>
        <v>6.369999885559082</v>
      </c>
      <c r="M10" s="128">
        <f>'12月'!AD8</f>
        <v>4.513000011444092</v>
      </c>
      <c r="N10" s="107"/>
    </row>
    <row r="11" spans="1:14" ht="18" customHeight="1">
      <c r="A11" s="125">
        <v>7</v>
      </c>
      <c r="B11" s="126">
        <f>'1月'!AD9</f>
        <v>-1.3079999685287476</v>
      </c>
      <c r="C11" s="127">
        <f>'2月'!AD9</f>
        <v>-5.326000213623047</v>
      </c>
      <c r="D11" s="127">
        <f>'3月'!AD9</f>
        <v>1.1710000038146973</v>
      </c>
      <c r="E11" s="127">
        <f>'4月'!AD9</f>
        <v>5.360000133514404</v>
      </c>
      <c r="F11" s="127">
        <f>'5月'!AD9</f>
        <v>13.529999732971191</v>
      </c>
      <c r="G11" s="127">
        <f>'6月'!AD9</f>
        <v>13.359999656677246</v>
      </c>
      <c r="H11" s="127">
        <f>'7月'!AD9</f>
        <v>21.459999084472656</v>
      </c>
      <c r="I11" s="127">
        <f>'8月'!AD9</f>
        <v>23</v>
      </c>
      <c r="J11" s="127">
        <f>'9月'!AD9</f>
        <v>25.510000228881836</v>
      </c>
      <c r="K11" s="127">
        <f>'10月'!AD9</f>
        <v>17.93000030517578</v>
      </c>
      <c r="L11" s="127">
        <f>'11月'!AD9</f>
        <v>10.350000381469727</v>
      </c>
      <c r="M11" s="128">
        <f>'12月'!AD9</f>
        <v>5.809999942779541</v>
      </c>
      <c r="N11" s="107"/>
    </row>
    <row r="12" spans="1:14" ht="18" customHeight="1">
      <c r="A12" s="125">
        <v>8</v>
      </c>
      <c r="B12" s="126">
        <f>'1月'!AD10</f>
        <v>0.041999999433755875</v>
      </c>
      <c r="C12" s="127">
        <f>'2月'!AD10</f>
        <v>-2.880000114440918</v>
      </c>
      <c r="D12" s="127">
        <f>'3月'!AD10</f>
        <v>1.25600004196167</v>
      </c>
      <c r="E12" s="127">
        <f>'4月'!AD10</f>
        <v>3.1640000343322754</v>
      </c>
      <c r="F12" s="127">
        <f>'5月'!AD10</f>
        <v>11.9399995803833</v>
      </c>
      <c r="G12" s="127">
        <f>'6月'!AD10</f>
        <v>15.989999771118164</v>
      </c>
      <c r="H12" s="127">
        <f>'7月'!AD10</f>
        <v>21.049999237060547</v>
      </c>
      <c r="I12" s="127">
        <f>'8月'!AD10</f>
        <v>22.68000030517578</v>
      </c>
      <c r="J12" s="127">
        <f>'9月'!AD10</f>
        <v>20.700000762939453</v>
      </c>
      <c r="K12" s="127">
        <f>'10月'!AD10</f>
        <v>15.770000457763672</v>
      </c>
      <c r="L12" s="127">
        <f>'11月'!AD10</f>
        <v>9.819999694824219</v>
      </c>
      <c r="M12" s="128">
        <f>'12月'!AD10</f>
        <v>2.6679999828338623</v>
      </c>
      <c r="N12" s="107"/>
    </row>
    <row r="13" spans="1:14" ht="18" customHeight="1">
      <c r="A13" s="125">
        <v>9</v>
      </c>
      <c r="B13" s="126">
        <f>'1月'!AD11</f>
        <v>-1.9509999752044678</v>
      </c>
      <c r="C13" s="127">
        <f>'2月'!AD11</f>
        <v>-0.41100001335144043</v>
      </c>
      <c r="D13" s="127">
        <f>'3月'!AD11</f>
        <v>-0.03200000151991844</v>
      </c>
      <c r="E13" s="127">
        <f>'4月'!AD11</f>
        <v>3.6610000133514404</v>
      </c>
      <c r="F13" s="127">
        <f>'5月'!AD11</f>
        <v>12.359999656677246</v>
      </c>
      <c r="G13" s="127">
        <f>'6月'!AD11</f>
        <v>15.5</v>
      </c>
      <c r="H13" s="127">
        <f>'7月'!AD11</f>
        <v>21.389999389648438</v>
      </c>
      <c r="I13" s="127">
        <f>'8月'!AD11</f>
        <v>24.889999389648438</v>
      </c>
      <c r="J13" s="127">
        <f>'9月'!AD11</f>
        <v>20.360000610351562</v>
      </c>
      <c r="K13" s="127">
        <f>'10月'!AD11</f>
        <v>16.68000030517578</v>
      </c>
      <c r="L13" s="127">
        <f>'11月'!AD11</f>
        <v>7.78000020980835</v>
      </c>
      <c r="M13" s="128">
        <f>'12月'!AD11</f>
        <v>2.5940001010894775</v>
      </c>
      <c r="N13" s="107"/>
    </row>
    <row r="14" spans="1:14" ht="18" customHeight="1">
      <c r="A14" s="129">
        <v>10</v>
      </c>
      <c r="B14" s="130">
        <f>'1月'!AD12</f>
        <v>-1.4559999704360962</v>
      </c>
      <c r="C14" s="131">
        <f>'2月'!AD12</f>
        <v>3.188999891281128</v>
      </c>
      <c r="D14" s="131">
        <f>'3月'!AD12</f>
        <v>1.5299999713897705</v>
      </c>
      <c r="E14" s="131">
        <f>'4月'!AD12</f>
        <v>6.702000141143799</v>
      </c>
      <c r="F14" s="131">
        <f>'5月'!AD12</f>
        <v>10.239999771118164</v>
      </c>
      <c r="G14" s="131">
        <f>'6月'!AD12</f>
        <v>14.239999771118164</v>
      </c>
      <c r="H14" s="131">
        <f>'7月'!AD12</f>
        <v>21.389999389648438</v>
      </c>
      <c r="I14" s="131">
        <f>'8月'!AD12</f>
        <v>24.18000030517578</v>
      </c>
      <c r="J14" s="131">
        <f>'9月'!AD12</f>
        <v>16.770000457763672</v>
      </c>
      <c r="K14" s="131">
        <f>'10月'!AD12</f>
        <v>17.56999969482422</v>
      </c>
      <c r="L14" s="131">
        <f>'11月'!AD12</f>
        <v>4.501999855041504</v>
      </c>
      <c r="M14" s="132">
        <f>'12月'!AD12</f>
        <v>2.4149999618530273</v>
      </c>
      <c r="N14" s="107"/>
    </row>
    <row r="15" spans="1:14" ht="18" customHeight="1">
      <c r="A15" s="121">
        <v>11</v>
      </c>
      <c r="B15" s="122">
        <f>'1月'!AD13</f>
        <v>-0.621999979019165</v>
      </c>
      <c r="C15" s="123">
        <f>'2月'!AD13</f>
        <v>-0.05299999937415123</v>
      </c>
      <c r="D15" s="123">
        <f>'3月'!AD13</f>
        <v>-1.2239999771118164</v>
      </c>
      <c r="E15" s="123">
        <f>'4月'!AD13</f>
        <v>10.109999656677246</v>
      </c>
      <c r="F15" s="123">
        <f>'5月'!AD13</f>
        <v>12.739999771118164</v>
      </c>
      <c r="G15" s="123">
        <f>'6月'!AD13</f>
        <v>16.510000228881836</v>
      </c>
      <c r="H15" s="123">
        <f>'7月'!AD13</f>
        <v>21.780000686645508</v>
      </c>
      <c r="I15" s="123">
        <f>'8月'!AD13</f>
        <v>24.020000457763672</v>
      </c>
      <c r="J15" s="123">
        <f>'9月'!AD13</f>
        <v>20.40999984741211</v>
      </c>
      <c r="K15" s="123">
        <f>'10月'!AD13</f>
        <v>15.710000038146973</v>
      </c>
      <c r="L15" s="123">
        <f>'11月'!AD13</f>
        <v>4.090000152587891</v>
      </c>
      <c r="M15" s="124">
        <f>'12月'!AD13</f>
        <v>4.113999843597412</v>
      </c>
      <c r="N15" s="107"/>
    </row>
    <row r="16" spans="1:14" ht="18" customHeight="1">
      <c r="A16" s="125">
        <v>12</v>
      </c>
      <c r="B16" s="126">
        <f>'1月'!AD14</f>
        <v>-0.5059999823570251</v>
      </c>
      <c r="C16" s="127">
        <f>'2月'!AD14</f>
        <v>0.29600000381469727</v>
      </c>
      <c r="D16" s="127">
        <f>'3月'!AD14</f>
        <v>0.46399998664855957</v>
      </c>
      <c r="E16" s="127">
        <f>'4月'!AD14</f>
        <v>5.033999919891357</v>
      </c>
      <c r="F16" s="127">
        <f>'5月'!AD14</f>
        <v>8.760000228881836</v>
      </c>
      <c r="G16" s="127">
        <f>'6月'!AD14</f>
        <v>15.970000267028809</v>
      </c>
      <c r="H16" s="127">
        <f>'7月'!AD14</f>
        <v>21.139999389648438</v>
      </c>
      <c r="I16" s="127">
        <f>'8月'!AD14</f>
        <v>23.280000686645508</v>
      </c>
      <c r="J16" s="127">
        <f>'9月'!AD14</f>
        <v>22.329999923706055</v>
      </c>
      <c r="K16" s="127">
        <f>'10月'!AD14</f>
        <v>18.329999923706055</v>
      </c>
      <c r="L16" s="127">
        <f>'11月'!AD14</f>
        <v>7.360000133514404</v>
      </c>
      <c r="M16" s="128">
        <f>'12月'!AD14</f>
        <v>5.389999866485596</v>
      </c>
      <c r="N16" s="107"/>
    </row>
    <row r="17" spans="1:14" ht="18" customHeight="1">
      <c r="A17" s="125">
        <v>13</v>
      </c>
      <c r="B17" s="126">
        <f>'1月'!AD15</f>
        <v>-1.2660000324249268</v>
      </c>
      <c r="C17" s="127">
        <f>'2月'!AD15</f>
        <v>-1.7410000562667847</v>
      </c>
      <c r="D17" s="127">
        <f>'3月'!AD15</f>
        <v>2.299999952316284</v>
      </c>
      <c r="E17" s="127">
        <f>'4月'!AD15</f>
        <v>8.100000381469727</v>
      </c>
      <c r="F17" s="127">
        <f>'5月'!AD15</f>
        <v>6.611999988555908</v>
      </c>
      <c r="G17" s="127">
        <f>'6月'!AD15</f>
        <v>19.600000381469727</v>
      </c>
      <c r="H17" s="127">
        <f>'7月'!AD15</f>
        <v>17.450000762939453</v>
      </c>
      <c r="I17" s="127">
        <f>'8月'!AD15</f>
        <v>23.520000457763672</v>
      </c>
      <c r="J17" s="127">
        <f>'9月'!AD15</f>
        <v>22.219999313354492</v>
      </c>
      <c r="K17" s="127">
        <f>'10月'!AD15</f>
        <v>18.1299991607666</v>
      </c>
      <c r="L17" s="127">
        <f>'11月'!AD15</f>
        <v>8.09000015258789</v>
      </c>
      <c r="M17" s="128">
        <f>'12月'!AD15</f>
        <v>5.993000030517578</v>
      </c>
      <c r="N17" s="107"/>
    </row>
    <row r="18" spans="1:14" ht="18" customHeight="1">
      <c r="A18" s="125">
        <v>14</v>
      </c>
      <c r="B18" s="126">
        <f>'1月'!AD16</f>
        <v>-4.059999942779541</v>
      </c>
      <c r="C18" s="127">
        <f>'2月'!AD16</f>
        <v>-3.8940000534057617</v>
      </c>
      <c r="D18" s="127">
        <f>'3月'!AD16</f>
        <v>2.5209999084472656</v>
      </c>
      <c r="E18" s="127">
        <f>'4月'!AD16</f>
        <v>8.760000228881836</v>
      </c>
      <c r="F18" s="127">
        <f>'5月'!AD16</f>
        <v>8.970000267028809</v>
      </c>
      <c r="G18" s="127">
        <f>'6月'!AD16</f>
        <v>16.18000030517578</v>
      </c>
      <c r="H18" s="127">
        <f>'7月'!AD16</f>
        <v>17.639999389648438</v>
      </c>
      <c r="I18" s="127">
        <f>'8月'!AD16</f>
        <v>23.040000915527344</v>
      </c>
      <c r="J18" s="127">
        <f>'9月'!AD16</f>
        <v>21.020000457763672</v>
      </c>
      <c r="K18" s="127">
        <f>'10月'!AD16</f>
        <v>17.459999084472656</v>
      </c>
      <c r="L18" s="127">
        <f>'11月'!AD16</f>
        <v>10.510000228881836</v>
      </c>
      <c r="M18" s="128">
        <f>'12月'!AD16</f>
        <v>6.267000198364258</v>
      </c>
      <c r="N18" s="107"/>
    </row>
    <row r="19" spans="1:14" ht="18" customHeight="1">
      <c r="A19" s="125">
        <v>15</v>
      </c>
      <c r="B19" s="126">
        <f>'1月'!AD17</f>
        <v>-5.380000114440918</v>
      </c>
      <c r="C19" s="127">
        <f>'2月'!AD17</f>
        <v>1.815999984741211</v>
      </c>
      <c r="D19" s="127">
        <f>'3月'!AD17</f>
        <v>3.3429999351501465</v>
      </c>
      <c r="E19" s="127">
        <f>'4月'!AD17</f>
        <v>3.6700000762939453</v>
      </c>
      <c r="F19" s="127">
        <f>'5月'!AD17</f>
        <v>9.069999694824219</v>
      </c>
      <c r="G19" s="127">
        <f>'6月'!AD17</f>
        <v>17.860000610351562</v>
      </c>
      <c r="H19" s="127">
        <f>'7月'!AD17</f>
        <v>20.149999618530273</v>
      </c>
      <c r="I19" s="127">
        <f>'8月'!AD17</f>
        <v>25.360000610351562</v>
      </c>
      <c r="J19" s="127">
        <f>'9月'!AD17</f>
        <v>20.530000686645508</v>
      </c>
      <c r="K19" s="127">
        <f>'10月'!AD17</f>
        <v>17.920000076293945</v>
      </c>
      <c r="L19" s="127">
        <f>'11月'!AD17</f>
        <v>4.658999919891357</v>
      </c>
      <c r="M19" s="128">
        <f>'12月'!AD17</f>
        <v>3.7339999675750732</v>
      </c>
      <c r="N19" s="107"/>
    </row>
    <row r="20" spans="1:14" ht="18" customHeight="1">
      <c r="A20" s="125">
        <v>16</v>
      </c>
      <c r="B20" s="126">
        <f>'1月'!AD18</f>
        <v>-2.36299991607666</v>
      </c>
      <c r="C20" s="127">
        <f>'2月'!AD18</f>
        <v>-0.3479999899864197</v>
      </c>
      <c r="D20" s="127">
        <f>'3月'!AD18</f>
        <v>6.486999988555908</v>
      </c>
      <c r="E20" s="127">
        <f>'4月'!AD18</f>
        <v>2.4159998893737793</v>
      </c>
      <c r="F20" s="127">
        <f>'5月'!AD18</f>
        <v>8.0600004196167</v>
      </c>
      <c r="G20" s="127">
        <f>'6月'!AD18</f>
        <v>18.549999237060547</v>
      </c>
      <c r="H20" s="127">
        <f>'7月'!AD18</f>
        <v>20.299999237060547</v>
      </c>
      <c r="I20" s="127">
        <f>'8月'!AD18</f>
        <v>25.530000686645508</v>
      </c>
      <c r="J20" s="127">
        <f>'9月'!AD18</f>
        <v>18.450000762939453</v>
      </c>
      <c r="K20" s="127">
        <f>'10月'!AD18</f>
        <v>16.780000686645508</v>
      </c>
      <c r="L20" s="127">
        <f>'11月'!AD18</f>
        <v>1.3070000410079956</v>
      </c>
      <c r="M20" s="128">
        <f>'12月'!AD18</f>
        <v>1.4240000247955322</v>
      </c>
      <c r="N20" s="107"/>
    </row>
    <row r="21" spans="1:14" ht="18" customHeight="1">
      <c r="A21" s="125">
        <v>17</v>
      </c>
      <c r="B21" s="126">
        <f>'1月'!AD19</f>
        <v>-5.190000057220459</v>
      </c>
      <c r="C21" s="127">
        <f>'2月'!AD19</f>
        <v>-0.5490000247955322</v>
      </c>
      <c r="D21" s="127">
        <f>'3月'!AD19</f>
        <v>2.7939999103546143</v>
      </c>
      <c r="E21" s="127">
        <f>'4月'!AD19</f>
        <v>1.3509999513626099</v>
      </c>
      <c r="F21" s="127">
        <f>'5月'!AD19</f>
        <v>11.640000343322754</v>
      </c>
      <c r="G21" s="127">
        <f>'6月'!AD19</f>
        <v>18.5</v>
      </c>
      <c r="H21" s="127">
        <f>'7月'!AD19</f>
        <v>22.6200008392334</v>
      </c>
      <c r="I21" s="127">
        <f>'8月'!AD19</f>
        <v>26.200000762939453</v>
      </c>
      <c r="J21" s="127">
        <f>'9月'!AD19</f>
        <v>18.290000915527344</v>
      </c>
      <c r="K21" s="127">
        <f>'10月'!AD19</f>
        <v>15.350000381469727</v>
      </c>
      <c r="L21" s="127">
        <f>'11月'!AD19</f>
        <v>5.959000110626221</v>
      </c>
      <c r="M21" s="128">
        <f>'12月'!AD19</f>
        <v>-0.05299999937415123</v>
      </c>
      <c r="N21" s="107"/>
    </row>
    <row r="22" spans="1:14" ht="18" customHeight="1">
      <c r="A22" s="125">
        <v>18</v>
      </c>
      <c r="B22" s="126">
        <f>'1月'!AD20</f>
        <v>-3.819000005722046</v>
      </c>
      <c r="C22" s="127">
        <f>'2月'!AD20</f>
        <v>-0.2750000059604645</v>
      </c>
      <c r="D22" s="127">
        <f>'3月'!AD20</f>
        <v>2.7109999656677246</v>
      </c>
      <c r="E22" s="127">
        <f>'4月'!AD20</f>
        <v>2.765000104904175</v>
      </c>
      <c r="F22" s="127">
        <f>'5月'!AD20</f>
        <v>12.960000038146973</v>
      </c>
      <c r="G22" s="127">
        <f>'6月'!AD20</f>
        <v>18.25</v>
      </c>
      <c r="H22" s="127">
        <f>'7月'!AD20</f>
        <v>23.459999084472656</v>
      </c>
      <c r="I22" s="127">
        <f>'8月'!AD20</f>
        <v>24.8799991607666</v>
      </c>
      <c r="J22" s="127">
        <f>'9月'!AD20</f>
        <v>19.489999771118164</v>
      </c>
      <c r="K22" s="127">
        <f>'10月'!AD20</f>
        <v>14.430000305175781</v>
      </c>
      <c r="L22" s="127">
        <f>'11月'!AD20</f>
        <v>6.961999893188477</v>
      </c>
      <c r="M22" s="128">
        <f>'12月'!AD20</f>
        <v>-0.8330000042915344</v>
      </c>
      <c r="N22" s="107"/>
    </row>
    <row r="23" spans="1:14" ht="18" customHeight="1">
      <c r="A23" s="125">
        <v>19</v>
      </c>
      <c r="B23" s="126">
        <f>'1月'!AD21</f>
        <v>-1.8040000200271606</v>
      </c>
      <c r="C23" s="127">
        <f>'2月'!AD21</f>
        <v>-1.687999963760376</v>
      </c>
      <c r="D23" s="127">
        <f>'3月'!AD21</f>
        <v>2.500999927520752</v>
      </c>
      <c r="E23" s="127">
        <f>'4月'!AD21</f>
        <v>7.610000133514404</v>
      </c>
      <c r="F23" s="127">
        <f>'5月'!AD21</f>
        <v>16.450000762939453</v>
      </c>
      <c r="G23" s="127">
        <f>'6月'!AD21</f>
        <v>18.56999969482422</v>
      </c>
      <c r="H23" s="127">
        <f>'7月'!AD21</f>
        <v>22.860000610351562</v>
      </c>
      <c r="I23" s="127">
        <f>'8月'!AD21</f>
        <v>24.3799991607666</v>
      </c>
      <c r="J23" s="127">
        <f>'9月'!AD21</f>
        <v>17.389999389648438</v>
      </c>
      <c r="K23" s="127">
        <f>'10月'!AD21</f>
        <v>15.300000190734863</v>
      </c>
      <c r="L23" s="127">
        <f>'11月'!AD21</f>
        <v>5.335000038146973</v>
      </c>
      <c r="M23" s="128">
        <f>'12月'!AD21</f>
        <v>-0.2849999964237213</v>
      </c>
      <c r="N23" s="107"/>
    </row>
    <row r="24" spans="1:14" ht="18" customHeight="1">
      <c r="A24" s="129">
        <v>20</v>
      </c>
      <c r="B24" s="130">
        <f>'1月'!AD22</f>
        <v>1.4249999523162842</v>
      </c>
      <c r="C24" s="131">
        <f>'2月'!AD22</f>
        <v>-1.5720000267028809</v>
      </c>
      <c r="D24" s="131">
        <f>'3月'!AD22</f>
        <v>3.4609999656677246</v>
      </c>
      <c r="E24" s="131">
        <f>'4月'!AD22</f>
        <v>8.260000228881836</v>
      </c>
      <c r="F24" s="131">
        <f>'5月'!AD22</f>
        <v>16.90999984741211</v>
      </c>
      <c r="G24" s="131">
        <f>'6月'!AD22</f>
        <v>20.729999542236328</v>
      </c>
      <c r="H24" s="131">
        <f>'7月'!AD22</f>
        <v>24</v>
      </c>
      <c r="I24" s="131">
        <f>'8月'!AD22</f>
        <v>21.799999237060547</v>
      </c>
      <c r="J24" s="131">
        <f>'9月'!AD22</f>
        <v>20.739999771118164</v>
      </c>
      <c r="K24" s="131">
        <f>'10月'!AD22</f>
        <v>14.779999732971191</v>
      </c>
      <c r="L24" s="131">
        <f>'11月'!AD22</f>
        <v>6.664999961853027</v>
      </c>
      <c r="M24" s="132">
        <f>'12月'!AD22</f>
        <v>4.60099983215332</v>
      </c>
      <c r="N24" s="107"/>
    </row>
    <row r="25" spans="1:14" ht="18" customHeight="1">
      <c r="A25" s="121">
        <v>21</v>
      </c>
      <c r="B25" s="122">
        <f>'1月'!AD23</f>
        <v>4.263000011444092</v>
      </c>
      <c r="C25" s="123">
        <f>'2月'!AD23</f>
        <v>-0.9599999785423279</v>
      </c>
      <c r="D25" s="123">
        <f>'3月'!AD23</f>
        <v>3.944999933242798</v>
      </c>
      <c r="E25" s="123">
        <f>'4月'!AD23</f>
        <v>10.550000190734863</v>
      </c>
      <c r="F25" s="123">
        <f>'5月'!AD23</f>
        <v>14.619999885559082</v>
      </c>
      <c r="G25" s="123">
        <f>'6月'!AD23</f>
        <v>21.889999389648438</v>
      </c>
      <c r="H25" s="123">
        <f>'7月'!AD23</f>
        <v>23.450000762939453</v>
      </c>
      <c r="I25" s="123">
        <f>'8月'!AD23</f>
        <v>22.799999237060547</v>
      </c>
      <c r="J25" s="123">
        <f>'9月'!AD23</f>
        <v>19.969999313354492</v>
      </c>
      <c r="K25" s="123">
        <f>'10月'!AD23</f>
        <v>16</v>
      </c>
      <c r="L25" s="123">
        <f>'11月'!AD23</f>
        <v>5.820000171661377</v>
      </c>
      <c r="M25" s="124">
        <f>'12月'!AD23</f>
        <v>2.424999952316284</v>
      </c>
      <c r="N25" s="107"/>
    </row>
    <row r="26" spans="1:14" ht="18" customHeight="1">
      <c r="A26" s="125">
        <v>22</v>
      </c>
      <c r="B26" s="126">
        <f>'1月'!AD24</f>
        <v>0.08399999886751175</v>
      </c>
      <c r="C26" s="127">
        <f>'2月'!AD24</f>
        <v>0.7390000224113464</v>
      </c>
      <c r="D26" s="127">
        <f>'3月'!AD24</f>
        <v>1.128000020980835</v>
      </c>
      <c r="E26" s="127">
        <f>'4月'!AD24</f>
        <v>4.769999980926514</v>
      </c>
      <c r="F26" s="127">
        <f>'5月'!AD24</f>
        <v>14.859999656677246</v>
      </c>
      <c r="G26" s="127">
        <f>'6月'!AD24</f>
        <v>20.34000015258789</v>
      </c>
      <c r="H26" s="127">
        <f>'7月'!AD24</f>
        <v>23.770000457763672</v>
      </c>
      <c r="I26" s="127">
        <f>'8月'!AD24</f>
        <v>22.59000015258789</v>
      </c>
      <c r="J26" s="127">
        <f>'9月'!AD24</f>
        <v>20.530000686645508</v>
      </c>
      <c r="K26" s="127">
        <f>'10月'!AD24</f>
        <v>12.09000015258789</v>
      </c>
      <c r="L26" s="127">
        <f>'11月'!AD24</f>
        <v>11.510000228881836</v>
      </c>
      <c r="M26" s="128">
        <f>'12月'!AD24</f>
        <v>6.507999897003174</v>
      </c>
      <c r="N26" s="107"/>
    </row>
    <row r="27" spans="1:14" ht="18" customHeight="1">
      <c r="A27" s="125">
        <v>23</v>
      </c>
      <c r="B27" s="126">
        <f>'1月'!AD25</f>
        <v>-0.0949999988079071</v>
      </c>
      <c r="C27" s="127">
        <f>'2月'!AD25</f>
        <v>0.2849999964237213</v>
      </c>
      <c r="D27" s="127">
        <f>'3月'!AD25</f>
        <v>6.321000099182129</v>
      </c>
      <c r="E27" s="127">
        <f>'4月'!AD25</f>
        <v>5.823999881744385</v>
      </c>
      <c r="F27" s="127">
        <f>'5月'!AD25</f>
        <v>13.729999542236328</v>
      </c>
      <c r="G27" s="127">
        <f>'6月'!AD25</f>
        <v>18.75</v>
      </c>
      <c r="H27" s="127">
        <f>'7月'!AD25</f>
        <v>23.860000610351562</v>
      </c>
      <c r="I27" s="127">
        <f>'8月'!AD25</f>
        <v>24.350000381469727</v>
      </c>
      <c r="J27" s="127">
        <f>'9月'!AD25</f>
        <v>15.279999732971191</v>
      </c>
      <c r="K27" s="127">
        <f>'10月'!AD25</f>
        <v>9.960000038146973</v>
      </c>
      <c r="L27" s="127">
        <f>'11月'!AD25</f>
        <v>8.229999542236328</v>
      </c>
      <c r="M27" s="128">
        <f>'12月'!AD25</f>
        <v>4.123000144958496</v>
      </c>
      <c r="N27" s="107"/>
    </row>
    <row r="28" spans="1:14" ht="18" customHeight="1">
      <c r="A28" s="125">
        <v>24</v>
      </c>
      <c r="B28" s="126">
        <f>'1月'!AD26</f>
        <v>-1.6349999904632568</v>
      </c>
      <c r="C28" s="127">
        <f>'2月'!AD26</f>
        <v>4.453999996185303</v>
      </c>
      <c r="D28" s="127">
        <f>'3月'!AD26</f>
        <v>1.8669999837875366</v>
      </c>
      <c r="E28" s="127">
        <f>'4月'!AD26</f>
        <v>4.250999927520752</v>
      </c>
      <c r="F28" s="127">
        <f>'5月'!AD26</f>
        <v>14.289999961853027</v>
      </c>
      <c r="G28" s="127">
        <f>'6月'!AD26</f>
        <v>19.479999542236328</v>
      </c>
      <c r="H28" s="127">
        <f>'7月'!AD26</f>
        <v>23.809999465942383</v>
      </c>
      <c r="I28" s="127">
        <f>'8月'!AD26</f>
        <v>24.610000610351562</v>
      </c>
      <c r="J28" s="127">
        <f>'9月'!AD26</f>
        <v>15.3100004196167</v>
      </c>
      <c r="K28" s="127">
        <f>'10月'!AD26</f>
        <v>8.890000343322754</v>
      </c>
      <c r="L28" s="127">
        <f>'11月'!AD26</f>
        <v>4.491000175476074</v>
      </c>
      <c r="M28" s="128">
        <f>'12月'!AD26</f>
        <v>0.6330000162124634</v>
      </c>
      <c r="N28" s="107"/>
    </row>
    <row r="29" spans="1:14" ht="18" customHeight="1">
      <c r="A29" s="125">
        <v>25</v>
      </c>
      <c r="B29" s="126">
        <f>'1月'!AD27</f>
        <v>0.22200000286102295</v>
      </c>
      <c r="C29" s="127">
        <f>'2月'!AD27</f>
        <v>3.111999988555908</v>
      </c>
      <c r="D29" s="127">
        <f>'3月'!AD27</f>
        <v>2.437000036239624</v>
      </c>
      <c r="E29" s="127">
        <f>'4月'!AD27</f>
        <v>1.5190000534057617</v>
      </c>
      <c r="F29" s="127">
        <f>'5月'!AD27</f>
        <v>16.309999465942383</v>
      </c>
      <c r="G29" s="127">
        <f>'6月'!AD27</f>
        <v>18.149999618530273</v>
      </c>
      <c r="H29" s="127">
        <f>'7月'!AD27</f>
        <v>23.40999984741211</v>
      </c>
      <c r="I29" s="127">
        <f>'8月'!AD27</f>
        <v>24.799999237060547</v>
      </c>
      <c r="J29" s="127">
        <f>'9月'!AD27</f>
        <v>12.289999961853027</v>
      </c>
      <c r="K29" s="127">
        <f>'10月'!AD27</f>
        <v>14.880000114440918</v>
      </c>
      <c r="L29" s="127">
        <f>'11月'!AD27</f>
        <v>2.4560000896453857</v>
      </c>
      <c r="M29" s="128">
        <f>'12月'!AD27</f>
        <v>-2.8350000381469727</v>
      </c>
      <c r="N29" s="107"/>
    </row>
    <row r="30" spans="1:14" ht="18" customHeight="1">
      <c r="A30" s="125">
        <v>26</v>
      </c>
      <c r="B30" s="126">
        <f>'1月'!AD28</f>
        <v>-0.5590000152587891</v>
      </c>
      <c r="C30" s="127">
        <f>'2月'!AD28</f>
        <v>11.420000076293945</v>
      </c>
      <c r="D30" s="127">
        <f>'3月'!AD28</f>
        <v>2.6489999294281006</v>
      </c>
      <c r="E30" s="127">
        <f>'4月'!AD28</f>
        <v>5.622000217437744</v>
      </c>
      <c r="F30" s="127">
        <f>'5月'!AD28</f>
        <v>10.760000228881836</v>
      </c>
      <c r="G30" s="127">
        <f>'6月'!AD28</f>
        <v>19.780000686645508</v>
      </c>
      <c r="H30" s="127">
        <f>'7月'!AD28</f>
        <v>21.81999969482422</v>
      </c>
      <c r="I30" s="127">
        <f>'8月'!AD28</f>
        <v>24.389999389648438</v>
      </c>
      <c r="J30" s="127">
        <f>'9月'!AD28</f>
        <v>9.869999885559082</v>
      </c>
      <c r="K30" s="127">
        <f>'10月'!AD28</f>
        <v>9.15999984741211</v>
      </c>
      <c r="L30" s="127">
        <f>'11月'!AD28</f>
        <v>10.1899995803833</v>
      </c>
      <c r="M30" s="128">
        <f>'12月'!AD28</f>
        <v>-1.0230000019073486</v>
      </c>
      <c r="N30" s="107"/>
    </row>
    <row r="31" spans="1:14" ht="18" customHeight="1">
      <c r="A31" s="125">
        <v>27</v>
      </c>
      <c r="B31" s="126">
        <f>'1月'!AD29</f>
        <v>-3.869999885559082</v>
      </c>
      <c r="C31" s="127">
        <f>'2月'!AD29</f>
        <v>4.927999973297119</v>
      </c>
      <c r="D31" s="127">
        <f>'3月'!AD29</f>
        <v>0.7699999809265137</v>
      </c>
      <c r="E31" s="127">
        <f>'4月'!AD29</f>
        <v>7.960000038146973</v>
      </c>
      <c r="F31" s="127">
        <f>'5月'!AD29</f>
        <v>10.539999961853027</v>
      </c>
      <c r="G31" s="127">
        <f>'6月'!AD29</f>
        <v>22.84000015258789</v>
      </c>
      <c r="H31" s="127">
        <f>'7月'!AD29</f>
        <v>22.18000030517578</v>
      </c>
      <c r="I31" s="127">
        <f>'8月'!AD29</f>
        <v>24.239999771118164</v>
      </c>
      <c r="J31" s="127">
        <f>'9月'!AD29</f>
        <v>15.289999961853027</v>
      </c>
      <c r="K31" s="127">
        <f>'10月'!AD29</f>
        <v>6.926000118255615</v>
      </c>
      <c r="L31" s="127">
        <f>'11月'!AD29</f>
        <v>6.675000190734863</v>
      </c>
      <c r="M31" s="128">
        <f>'12月'!AD29</f>
        <v>-1.5290000438690186</v>
      </c>
      <c r="N31" s="107"/>
    </row>
    <row r="32" spans="1:14" ht="18" customHeight="1">
      <c r="A32" s="125">
        <v>28</v>
      </c>
      <c r="B32" s="126">
        <f>'1月'!AD30</f>
        <v>0.33799999952316284</v>
      </c>
      <c r="C32" s="127">
        <f>'2月'!AD30</f>
        <v>0.9710000157356262</v>
      </c>
      <c r="D32" s="127">
        <f>'3月'!AD30</f>
        <v>2.1640000343322754</v>
      </c>
      <c r="E32" s="127">
        <f>'4月'!AD30</f>
        <v>10.260000228881836</v>
      </c>
      <c r="F32" s="127">
        <f>'5月'!AD30</f>
        <v>11.119999885559082</v>
      </c>
      <c r="G32" s="127">
        <f>'6月'!AD30</f>
        <v>22.229999542236328</v>
      </c>
      <c r="H32" s="127">
        <f>'7月'!AD30</f>
        <v>23.84000015258789</v>
      </c>
      <c r="I32" s="127">
        <f>'8月'!AD30</f>
        <v>23.450000762939453</v>
      </c>
      <c r="J32" s="127">
        <f>'9月'!AD30</f>
        <v>18.139999389648438</v>
      </c>
      <c r="K32" s="127">
        <f>'10月'!AD30</f>
        <v>5.386000156402588</v>
      </c>
      <c r="L32" s="127">
        <f>'11月'!AD30</f>
        <v>3.8380000591278076</v>
      </c>
      <c r="M32" s="128">
        <f>'12月'!AD30</f>
        <v>-2.4149999618530273</v>
      </c>
      <c r="N32" s="107"/>
    </row>
    <row r="33" spans="1:14" ht="18" customHeight="1">
      <c r="A33" s="125">
        <v>29</v>
      </c>
      <c r="B33" s="126">
        <f>'1月'!AD31</f>
        <v>1.340000033378601</v>
      </c>
      <c r="C33" s="127"/>
      <c r="D33" s="127">
        <f>'3月'!AD31</f>
        <v>0.23199999332427979</v>
      </c>
      <c r="E33" s="127">
        <f>'4月'!AD31</f>
        <v>9.220000267028809</v>
      </c>
      <c r="F33" s="127">
        <f>'5月'!AD31</f>
        <v>11.34000015258789</v>
      </c>
      <c r="G33" s="127">
        <f>'6月'!AD31</f>
        <v>20.860000610351562</v>
      </c>
      <c r="H33" s="127">
        <f>'7月'!AD31</f>
        <v>21.920000076293945</v>
      </c>
      <c r="I33" s="127">
        <f>'8月'!AD31</f>
        <v>23.739999771118164</v>
      </c>
      <c r="J33" s="127">
        <f>'9月'!AD31</f>
        <v>15.609999656677246</v>
      </c>
      <c r="K33" s="127">
        <f>'10月'!AD31</f>
        <v>9.270000457763672</v>
      </c>
      <c r="L33" s="127">
        <f>'11月'!AD31</f>
        <v>2.7730000019073486</v>
      </c>
      <c r="M33" s="128">
        <f>'12月'!AD31</f>
        <v>0.3269999921321869</v>
      </c>
      <c r="N33" s="107"/>
    </row>
    <row r="34" spans="1:14" ht="18" customHeight="1">
      <c r="A34" s="125">
        <v>30</v>
      </c>
      <c r="B34" s="126">
        <f>'1月'!AD32</f>
        <v>-0.7279999852180481</v>
      </c>
      <c r="C34" s="127"/>
      <c r="D34" s="127">
        <f>'3月'!AD32</f>
        <v>-0.8339999914169312</v>
      </c>
      <c r="E34" s="127">
        <f>'4月'!AD32</f>
        <v>8.199999809265137</v>
      </c>
      <c r="F34" s="127">
        <f>'5月'!AD32</f>
        <v>10.850000381469727</v>
      </c>
      <c r="G34" s="127">
        <f>'6月'!AD32</f>
        <v>20.100000381469727</v>
      </c>
      <c r="H34" s="127">
        <f>'7月'!AD32</f>
        <v>21.579999923706055</v>
      </c>
      <c r="I34" s="127">
        <f>'8月'!AD32</f>
        <v>23.950000762939453</v>
      </c>
      <c r="J34" s="127">
        <f>'9月'!AD32</f>
        <v>16.270000457763672</v>
      </c>
      <c r="K34" s="127">
        <f>'10月'!AD32</f>
        <v>12.579999923706055</v>
      </c>
      <c r="L34" s="127">
        <f>'11月'!AD32</f>
        <v>3.0460000038146973</v>
      </c>
      <c r="M34" s="128">
        <f>'12月'!AD32</f>
        <v>-1.7610000371932983</v>
      </c>
      <c r="N34" s="107"/>
    </row>
    <row r="35" spans="1:14" ht="18" customHeight="1">
      <c r="A35" s="133">
        <v>31</v>
      </c>
      <c r="B35" s="130">
        <f>'1月'!AD33</f>
        <v>2.0139999389648438</v>
      </c>
      <c r="C35" s="131"/>
      <c r="D35" s="131">
        <f>'3月'!AD33</f>
        <v>-1.097000002861023</v>
      </c>
      <c r="E35" s="255"/>
      <c r="F35" s="131">
        <f>'5月'!AD33</f>
        <v>9.329999923706055</v>
      </c>
      <c r="G35" s="255"/>
      <c r="H35" s="131">
        <f>'7月'!AD33</f>
        <v>22.780000686645508</v>
      </c>
      <c r="I35" s="131">
        <f>'8月'!AD33</f>
        <v>22.969999313354492</v>
      </c>
      <c r="J35" s="255"/>
      <c r="K35" s="131">
        <f>'10月'!AD33</f>
        <v>14.75</v>
      </c>
      <c r="L35" s="131"/>
      <c r="M35" s="132">
        <f>'12月'!AD33</f>
        <v>-0.1899999976158142</v>
      </c>
      <c r="N35" s="107"/>
    </row>
    <row r="36" spans="1:14" ht="18" customHeight="1">
      <c r="A36" s="248" t="s">
        <v>10</v>
      </c>
      <c r="B36" s="193">
        <f>AVERAGEA(B5:B35)</f>
        <v>-1.2856774182329256</v>
      </c>
      <c r="C36" s="194">
        <f aca="true" t="shared" si="0" ref="C36:M36">AVERAGEA(C5:C35)</f>
        <v>-0.07557143843067544</v>
      </c>
      <c r="D36" s="194">
        <f t="shared" si="0"/>
        <v>2.3878386964000042</v>
      </c>
      <c r="E36" s="194">
        <f t="shared" si="0"/>
        <v>5.847033363580704</v>
      </c>
      <c r="F36" s="194">
        <f t="shared" si="0"/>
        <v>11.681903208455731</v>
      </c>
      <c r="G36" s="194">
        <f t="shared" si="0"/>
        <v>17.152000013987223</v>
      </c>
      <c r="H36" s="194">
        <f t="shared" si="0"/>
        <v>21.782903179045647</v>
      </c>
      <c r="I36" s="194">
        <f t="shared" si="0"/>
        <v>23.979677446426884</v>
      </c>
      <c r="J36" s="194">
        <f t="shared" si="0"/>
        <v>19.681000073750813</v>
      </c>
      <c r="K36" s="194">
        <f t="shared" si="0"/>
        <v>14.574258127520162</v>
      </c>
      <c r="L36" s="194">
        <f t="shared" si="0"/>
        <v>6.489333371321361</v>
      </c>
      <c r="M36" s="195">
        <f t="shared" si="0"/>
        <v>2.5547741739259613</v>
      </c>
      <c r="N36" s="107"/>
    </row>
    <row r="37" spans="1:14" ht="18" customHeight="1">
      <c r="A37" s="249" t="s">
        <v>53</v>
      </c>
      <c r="B37" s="245">
        <f>MINA(B5:B35)</f>
        <v>-5.380000114440918</v>
      </c>
      <c r="C37" s="246">
        <f aca="true" t="shared" si="1" ref="C37:M37">MINA(C5:C35)</f>
        <v>-5.326000213623047</v>
      </c>
      <c r="D37" s="246">
        <f t="shared" si="1"/>
        <v>-1.2239999771118164</v>
      </c>
      <c r="E37" s="246">
        <f t="shared" si="1"/>
        <v>0.7379999756813049</v>
      </c>
      <c r="F37" s="246">
        <f t="shared" si="1"/>
        <v>5.767000198364258</v>
      </c>
      <c r="G37" s="246">
        <f t="shared" si="1"/>
        <v>9.640000343322754</v>
      </c>
      <c r="H37" s="246">
        <f t="shared" si="1"/>
        <v>17.450000762939453</v>
      </c>
      <c r="I37" s="246">
        <f t="shared" si="1"/>
        <v>21.799999237060547</v>
      </c>
      <c r="J37" s="246">
        <f t="shared" si="1"/>
        <v>9.869999885559082</v>
      </c>
      <c r="K37" s="246">
        <f t="shared" si="1"/>
        <v>5.386000156402588</v>
      </c>
      <c r="L37" s="246">
        <f t="shared" si="1"/>
        <v>1.3070000410079956</v>
      </c>
      <c r="M37" s="247">
        <f t="shared" si="1"/>
        <v>-2.8350000381469727</v>
      </c>
      <c r="N37" s="107"/>
    </row>
    <row r="38" spans="1:14" ht="18" customHeight="1">
      <c r="A38" s="250" t="s">
        <v>36</v>
      </c>
      <c r="B38" s="134">
        <f>AVERAGEA(B5:B14)</f>
        <v>-1.7644999977201223</v>
      </c>
      <c r="C38" s="135">
        <f aca="true" t="shared" si="2" ref="C38:M38">AVERAGEA(C5:C14)</f>
        <v>-1.9057000234723092</v>
      </c>
      <c r="D38" s="135">
        <f t="shared" si="2"/>
        <v>2.9083000008016824</v>
      </c>
      <c r="E38" s="135">
        <f t="shared" si="2"/>
        <v>4.9158999741077425</v>
      </c>
      <c r="F38" s="135">
        <f t="shared" si="2"/>
        <v>11.221699905395507</v>
      </c>
      <c r="G38" s="135">
        <f t="shared" si="2"/>
        <v>12.942000007629394</v>
      </c>
      <c r="H38" s="135">
        <f t="shared" si="2"/>
        <v>21.144999694824218</v>
      </c>
      <c r="I38" s="135">
        <f t="shared" si="2"/>
        <v>23.946999931335448</v>
      </c>
      <c r="J38" s="135">
        <f t="shared" si="2"/>
        <v>23.100000190734864</v>
      </c>
      <c r="K38" s="135">
        <f t="shared" si="2"/>
        <v>16.772000122070313</v>
      </c>
      <c r="L38" s="135">
        <f t="shared" si="2"/>
        <v>7.471400046348572</v>
      </c>
      <c r="M38" s="136">
        <f t="shared" si="2"/>
        <v>4.458299970626831</v>
      </c>
      <c r="N38" s="107"/>
    </row>
    <row r="39" spans="1:14" ht="18" customHeight="1">
      <c r="A39" s="251" t="s">
        <v>37</v>
      </c>
      <c r="B39" s="201">
        <f>AVERAGEA(B15:B24)</f>
        <v>-2.358500009775162</v>
      </c>
      <c r="C39" s="137">
        <f aca="true" t="shared" si="3" ref="C39:M39">AVERAGEA(C15:C24)</f>
        <v>-0.8008000131696462</v>
      </c>
      <c r="D39" s="137">
        <f t="shared" si="3"/>
        <v>2.5357999563217164</v>
      </c>
      <c r="E39" s="137">
        <f t="shared" si="3"/>
        <v>5.807600057125091</v>
      </c>
      <c r="F39" s="137">
        <f t="shared" si="3"/>
        <v>11.217200136184692</v>
      </c>
      <c r="G39" s="137">
        <f t="shared" si="3"/>
        <v>18.07200002670288</v>
      </c>
      <c r="H39" s="137">
        <f t="shared" si="3"/>
        <v>21.13999996185303</v>
      </c>
      <c r="I39" s="137">
        <f t="shared" si="3"/>
        <v>24.201000213623047</v>
      </c>
      <c r="J39" s="137">
        <f t="shared" si="3"/>
        <v>20.08700008392334</v>
      </c>
      <c r="K39" s="137">
        <f t="shared" si="3"/>
        <v>16.41899995803833</v>
      </c>
      <c r="L39" s="137">
        <f t="shared" si="3"/>
        <v>6.093700063228607</v>
      </c>
      <c r="M39" s="138">
        <f t="shared" si="3"/>
        <v>3.0351999763399364</v>
      </c>
      <c r="N39" s="107"/>
    </row>
    <row r="40" spans="1:14" ht="18" customHeight="1">
      <c r="A40" s="252" t="s">
        <v>38</v>
      </c>
      <c r="B40" s="139">
        <f>AVERAGEA(B25:B35)</f>
        <v>0.124909100884741</v>
      </c>
      <c r="C40" s="140">
        <f aca="true" t="shared" si="4" ref="C40:M40">AVERAGEA(C25:C35)</f>
        <v>3.11862501129508</v>
      </c>
      <c r="D40" s="140">
        <f t="shared" si="4"/>
        <v>1.7801818197423762</v>
      </c>
      <c r="E40" s="140">
        <f t="shared" si="4"/>
        <v>6.817600059509277</v>
      </c>
      <c r="F40" s="140">
        <f t="shared" si="4"/>
        <v>12.522727186029607</v>
      </c>
      <c r="G40" s="140">
        <f t="shared" si="4"/>
        <v>20.442000007629396</v>
      </c>
      <c r="H40" s="140">
        <f t="shared" si="4"/>
        <v>22.94727290760387</v>
      </c>
      <c r="I40" s="140">
        <f t="shared" si="4"/>
        <v>23.808181762695312</v>
      </c>
      <c r="J40" s="140">
        <f t="shared" si="4"/>
        <v>15.855999946594238</v>
      </c>
      <c r="K40" s="140">
        <f t="shared" si="4"/>
        <v>10.899272832003506</v>
      </c>
      <c r="L40" s="140">
        <f t="shared" si="4"/>
        <v>5.902900004386902</v>
      </c>
      <c r="M40" s="141">
        <f t="shared" si="4"/>
        <v>0.3875454474579204</v>
      </c>
      <c r="N40" s="107"/>
    </row>
    <row r="41" spans="1:14" ht="18" customHeight="1">
      <c r="A41" s="253" t="s">
        <v>42</v>
      </c>
      <c r="B41" s="142">
        <f>DCOUNTA($A3:$M35,2,B44:B45)</f>
        <v>22</v>
      </c>
      <c r="C41" s="143">
        <f>DCOUNTA($A3:$M35,3,C44:C45)</f>
        <v>17</v>
      </c>
      <c r="D41" s="143">
        <f>DCOUNTA($A3:$M35,4,D44:D45)</f>
        <v>4</v>
      </c>
      <c r="E41" s="143">
        <f>DCOUNTA($A3:$M35,5,E44:E45)</f>
        <v>0</v>
      </c>
      <c r="F41" s="143">
        <f>DCOUNTA($A3:$M35,6,F44:F45)</f>
        <v>0</v>
      </c>
      <c r="G41" s="143">
        <f>DCOUNTA($A3:$M35,7,G44:G45)</f>
        <v>0</v>
      </c>
      <c r="H41" s="143">
        <f>DCOUNTA($A3:$M35,8,H44:H45)</f>
        <v>0</v>
      </c>
      <c r="I41" s="143">
        <f>DCOUNTA($A3:$M35,9,I44:I45)</f>
        <v>0</v>
      </c>
      <c r="J41" s="143">
        <f>DCOUNTA($A3:$M35,10,J44:J45)</f>
        <v>0</v>
      </c>
      <c r="K41" s="143">
        <f>DCOUNTA($A3:$M35,11,K44:K45)</f>
        <v>0</v>
      </c>
      <c r="L41" s="143">
        <f>DCOUNTA($A3:$M35,12,L44:L45)</f>
        <v>0</v>
      </c>
      <c r="M41" s="144">
        <f>DCOUNTA($A3:$M35,13,M44:M45)</f>
        <v>9</v>
      </c>
      <c r="N41" s="107"/>
    </row>
    <row r="42" spans="1:14" ht="18" customHeight="1">
      <c r="A42" s="252" t="s">
        <v>43</v>
      </c>
      <c r="B42" s="145">
        <f>DCOUNTA($A3:$M35,2,B47:B48)</f>
        <v>0</v>
      </c>
      <c r="C42" s="146">
        <f>DCOUNTA($A3:$M35,3,C47:C48)</f>
        <v>0</v>
      </c>
      <c r="D42" s="146">
        <f>DCOUNTA($A3:$M35,4,D47:D48)</f>
        <v>0</v>
      </c>
      <c r="E42" s="146">
        <f>DCOUNTA($A3:$M35,5,E47:E48)</f>
        <v>0</v>
      </c>
      <c r="F42" s="146">
        <f>DCOUNTA($A3:$M35,6,F47:F48)</f>
        <v>0</v>
      </c>
      <c r="G42" s="146">
        <f>DCOUNTA($A3:$M35,7,G47:G48)</f>
        <v>0</v>
      </c>
      <c r="H42" s="146">
        <f>DCOUNTA($A3:$M35,8,H47:H48)</f>
        <v>0</v>
      </c>
      <c r="I42" s="146">
        <f>DCOUNTA($A3:$M35,9,I47:I48)</f>
        <v>6</v>
      </c>
      <c r="J42" s="146">
        <f>DCOUNTA($A3:$M35,10,J47:J48)</f>
        <v>4</v>
      </c>
      <c r="K42" s="146">
        <f>DCOUNTA($A3:$M35,11,K47:K48)</f>
        <v>0</v>
      </c>
      <c r="L42" s="146">
        <f>DCOUNTA($A3:$M35,12,L47:L48)</f>
        <v>0</v>
      </c>
      <c r="M42" s="147">
        <f>DCOUNTA($A3:$M35,13,M47:M48)</f>
        <v>0</v>
      </c>
      <c r="N42" s="107"/>
    </row>
    <row r="43" spans="1:14" ht="18" customHeight="1">
      <c r="A43" s="254" t="s">
        <v>39</v>
      </c>
      <c r="B43" s="196">
        <v>0.21322580645161296</v>
      </c>
      <c r="C43" s="197">
        <v>0.1885426929392447</v>
      </c>
      <c r="D43" s="197">
        <v>2.609591397849462</v>
      </c>
      <c r="E43" s="197">
        <v>7.691111111111111</v>
      </c>
      <c r="F43" s="197">
        <v>12.209784946236558</v>
      </c>
      <c r="G43" s="197">
        <v>16.246888888888886</v>
      </c>
      <c r="H43" s="197">
        <v>20.110215053763444</v>
      </c>
      <c r="I43" s="197">
        <v>22</v>
      </c>
      <c r="J43" s="197">
        <v>18.810666666666673</v>
      </c>
      <c r="K43" s="197">
        <v>13.167096774193547</v>
      </c>
      <c r="L43" s="197">
        <v>7.7</v>
      </c>
      <c r="M43" s="198">
        <v>2.774086021505376</v>
      </c>
      <c r="N43" s="107"/>
    </row>
    <row r="44" spans="1:13" ht="12">
      <c r="A44" s="148" t="s">
        <v>45</v>
      </c>
      <c r="B44" s="149" t="s">
        <v>23</v>
      </c>
      <c r="C44" s="149" t="s">
        <v>24</v>
      </c>
      <c r="D44" s="149" t="s">
        <v>25</v>
      </c>
      <c r="E44" s="149" t="s">
        <v>26</v>
      </c>
      <c r="F44" s="149" t="s">
        <v>27</v>
      </c>
      <c r="G44" s="149" t="s">
        <v>28</v>
      </c>
      <c r="H44" s="149" t="s">
        <v>29</v>
      </c>
      <c r="I44" s="149" t="s">
        <v>30</v>
      </c>
      <c r="J44" s="149" t="s">
        <v>31</v>
      </c>
      <c r="K44" s="149" t="s">
        <v>32</v>
      </c>
      <c r="L44" s="149" t="s">
        <v>33</v>
      </c>
      <c r="M44" s="149" t="s">
        <v>34</v>
      </c>
    </row>
    <row r="45" spans="2:13" ht="12">
      <c r="B45" s="257" t="s">
        <v>46</v>
      </c>
      <c r="C45" s="150" t="s">
        <v>46</v>
      </c>
      <c r="D45" s="150" t="s">
        <v>46</v>
      </c>
      <c r="E45" s="150" t="s">
        <v>46</v>
      </c>
      <c r="F45" s="150" t="s">
        <v>46</v>
      </c>
      <c r="G45" s="150" t="s">
        <v>46</v>
      </c>
      <c r="H45" s="150" t="s">
        <v>46</v>
      </c>
      <c r="I45" s="150" t="s">
        <v>46</v>
      </c>
      <c r="J45" s="150" t="s">
        <v>46</v>
      </c>
      <c r="K45" s="150" t="s">
        <v>46</v>
      </c>
      <c r="L45" s="150" t="s">
        <v>46</v>
      </c>
      <c r="M45" s="150" t="s">
        <v>46</v>
      </c>
    </row>
    <row r="47" spans="1:13" ht="12">
      <c r="A47" s="148" t="s">
        <v>47</v>
      </c>
      <c r="B47" s="149" t="s">
        <v>23</v>
      </c>
      <c r="C47" s="149" t="s">
        <v>24</v>
      </c>
      <c r="D47" s="149" t="s">
        <v>25</v>
      </c>
      <c r="E47" s="149" t="s">
        <v>26</v>
      </c>
      <c r="F47" s="149" t="s">
        <v>27</v>
      </c>
      <c r="G47" s="149" t="s">
        <v>28</v>
      </c>
      <c r="H47" s="149" t="s">
        <v>29</v>
      </c>
      <c r="I47" s="149" t="s">
        <v>30</v>
      </c>
      <c r="J47" s="149" t="s">
        <v>31</v>
      </c>
      <c r="K47" s="149" t="s">
        <v>32</v>
      </c>
      <c r="L47" s="149" t="s">
        <v>33</v>
      </c>
      <c r="M47" s="149" t="s">
        <v>34</v>
      </c>
    </row>
    <row r="48" spans="2:13" ht="12">
      <c r="B48" s="257" t="s">
        <v>48</v>
      </c>
      <c r="C48" s="150" t="s">
        <v>48</v>
      </c>
      <c r="D48" s="150" t="s">
        <v>48</v>
      </c>
      <c r="E48" s="150" t="s">
        <v>48</v>
      </c>
      <c r="F48" s="150" t="s">
        <v>48</v>
      </c>
      <c r="G48" s="150" t="s">
        <v>48</v>
      </c>
      <c r="H48" s="150" t="s">
        <v>48</v>
      </c>
      <c r="I48" s="150" t="s">
        <v>48</v>
      </c>
      <c r="J48" s="150" t="s">
        <v>48</v>
      </c>
      <c r="K48" s="150" t="s">
        <v>48</v>
      </c>
      <c r="L48" s="150" t="s">
        <v>48</v>
      </c>
      <c r="M48" s="150" t="s">
        <v>48</v>
      </c>
    </row>
    <row r="58" ht="12">
      <c r="A58" s="148" t="s">
        <v>51</v>
      </c>
    </row>
  </sheetData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2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2.5850000381469727</v>
      </c>
      <c r="C3" s="212">
        <v>2.2360000610351562</v>
      </c>
      <c r="D3" s="212">
        <v>2.627000093460083</v>
      </c>
      <c r="E3" s="212">
        <v>1.687999963760376</v>
      </c>
      <c r="F3" s="212">
        <v>1.7829999923706055</v>
      </c>
      <c r="G3" s="212">
        <v>1.6770000457763672</v>
      </c>
      <c r="H3" s="212">
        <v>5.638000011444092</v>
      </c>
      <c r="I3" s="212">
        <v>7.110000133514404</v>
      </c>
      <c r="J3" s="212">
        <v>8.119999885559082</v>
      </c>
      <c r="K3" s="212">
        <v>8.510000228881836</v>
      </c>
      <c r="L3" s="212">
        <v>7.940000057220459</v>
      </c>
      <c r="M3" s="212">
        <v>7.579999923706055</v>
      </c>
      <c r="N3" s="212">
        <v>6.563000202178955</v>
      </c>
      <c r="O3" s="212">
        <v>6.140999794006348</v>
      </c>
      <c r="P3" s="212">
        <v>5.8460001945495605</v>
      </c>
      <c r="Q3" s="212">
        <v>4.757999897003174</v>
      </c>
      <c r="R3" s="212">
        <v>3.6610000133514404</v>
      </c>
      <c r="S3" s="212">
        <v>2.869999885559082</v>
      </c>
      <c r="T3" s="212">
        <v>0.9390000104904175</v>
      </c>
      <c r="U3" s="212">
        <v>1.2660000324249268</v>
      </c>
      <c r="V3" s="212">
        <v>1.5509999990463257</v>
      </c>
      <c r="W3" s="212">
        <v>1.2660000324249268</v>
      </c>
      <c r="X3" s="212">
        <v>1.1920000314712524</v>
      </c>
      <c r="Y3" s="212">
        <v>1.128999948501587</v>
      </c>
      <c r="Z3" s="219">
        <f aca="true" t="shared" si="0" ref="Z3:Z30">AVERAGE(B3:Y3)</f>
        <v>3.944833353161812</v>
      </c>
      <c r="AA3" s="151">
        <v>8.850000381469727</v>
      </c>
      <c r="AB3" s="152" t="s">
        <v>110</v>
      </c>
      <c r="AC3" s="2">
        <v>1</v>
      </c>
      <c r="AD3" s="151">
        <v>0.8330000042915344</v>
      </c>
      <c r="AE3" s="258" t="s">
        <v>132</v>
      </c>
      <c r="AF3" s="1"/>
    </row>
    <row r="4" spans="1:32" ht="11.25" customHeight="1">
      <c r="A4" s="220">
        <v>2</v>
      </c>
      <c r="B4" s="212">
        <v>1.2450000047683716</v>
      </c>
      <c r="C4" s="212">
        <v>1.2239999771118164</v>
      </c>
      <c r="D4" s="212">
        <v>0.949999988079071</v>
      </c>
      <c r="E4" s="212">
        <v>1.128999948501587</v>
      </c>
      <c r="F4" s="212">
        <v>0.9290000200271606</v>
      </c>
      <c r="G4" s="212">
        <v>0.27399998903274536</v>
      </c>
      <c r="H4" s="212">
        <v>0.3269999921321869</v>
      </c>
      <c r="I4" s="212">
        <v>1.909999966621399</v>
      </c>
      <c r="J4" s="212">
        <v>1.9520000219345093</v>
      </c>
      <c r="K4" s="212">
        <v>4.548999786376953</v>
      </c>
      <c r="L4" s="212">
        <v>5.36299991607666</v>
      </c>
      <c r="M4" s="212">
        <v>5.119999885559082</v>
      </c>
      <c r="N4" s="212">
        <v>4.539000034332275</v>
      </c>
      <c r="O4" s="212">
        <v>4.359000205993652</v>
      </c>
      <c r="P4" s="212">
        <v>4.486000061035156</v>
      </c>
      <c r="Q4" s="212">
        <v>4.919000148773193</v>
      </c>
      <c r="R4" s="212">
        <v>4.296000003814697</v>
      </c>
      <c r="S4" s="213">
        <v>3.937000036239624</v>
      </c>
      <c r="T4" s="212">
        <v>2.944000005722046</v>
      </c>
      <c r="U4" s="212">
        <v>2.247999906539917</v>
      </c>
      <c r="V4" s="212">
        <v>1.4769999980926514</v>
      </c>
      <c r="W4" s="212">
        <v>1.0230000019073486</v>
      </c>
      <c r="X4" s="212">
        <v>1.0870000123977661</v>
      </c>
      <c r="Y4" s="212">
        <v>0.9810000061988831</v>
      </c>
      <c r="Z4" s="219">
        <f t="shared" si="0"/>
        <v>2.552833329886198</v>
      </c>
      <c r="AA4" s="151">
        <v>6.059999942779541</v>
      </c>
      <c r="AB4" s="152" t="s">
        <v>111</v>
      </c>
      <c r="AC4" s="2">
        <v>2</v>
      </c>
      <c r="AD4" s="151">
        <v>-0.15800000727176666</v>
      </c>
      <c r="AE4" s="258" t="s">
        <v>133</v>
      </c>
      <c r="AF4" s="1"/>
    </row>
    <row r="5" spans="1:32" ht="11.25" customHeight="1">
      <c r="A5" s="220">
        <v>3</v>
      </c>
      <c r="B5" s="212">
        <v>0.11599999666213989</v>
      </c>
      <c r="C5" s="212">
        <v>-0.07400000095367432</v>
      </c>
      <c r="D5" s="212">
        <v>-0.05299999937415123</v>
      </c>
      <c r="E5" s="212">
        <v>1.1399999856948853</v>
      </c>
      <c r="F5" s="212">
        <v>1.1399999856948853</v>
      </c>
      <c r="G5" s="212">
        <v>0.05299999937415123</v>
      </c>
      <c r="H5" s="212">
        <v>-0.8550000190734863</v>
      </c>
      <c r="I5" s="212">
        <v>0.6119999885559082</v>
      </c>
      <c r="J5" s="212">
        <v>2.4079999923706055</v>
      </c>
      <c r="K5" s="212">
        <v>4.202000141143799</v>
      </c>
      <c r="L5" s="212">
        <v>4.486000061035156</v>
      </c>
      <c r="M5" s="212">
        <v>3.9070000648498535</v>
      </c>
      <c r="N5" s="212">
        <v>4.256999969482422</v>
      </c>
      <c r="O5" s="212">
        <v>4.053999900817871</v>
      </c>
      <c r="P5" s="212">
        <v>4.551000118255615</v>
      </c>
      <c r="Q5" s="212">
        <v>2.427999973297119</v>
      </c>
      <c r="R5" s="212">
        <v>1.8580000400543213</v>
      </c>
      <c r="S5" s="212">
        <v>1.055999994277954</v>
      </c>
      <c r="T5" s="212">
        <v>0.16899999976158142</v>
      </c>
      <c r="U5" s="212">
        <v>-0.23199999332427979</v>
      </c>
      <c r="V5" s="212">
        <v>-0.43299999833106995</v>
      </c>
      <c r="W5" s="212">
        <v>-0.41200000047683716</v>
      </c>
      <c r="X5" s="212">
        <v>-0.24300000071525574</v>
      </c>
      <c r="Y5" s="212">
        <v>-0.6010000109672546</v>
      </c>
      <c r="Z5" s="219">
        <f t="shared" si="0"/>
        <v>1.3972500078380108</v>
      </c>
      <c r="AA5" s="151">
        <v>6.0279998779296875</v>
      </c>
      <c r="AB5" s="152" t="s">
        <v>111</v>
      </c>
      <c r="AC5" s="2">
        <v>3</v>
      </c>
      <c r="AD5" s="151">
        <v>-1.3079999685287476</v>
      </c>
      <c r="AE5" s="258" t="s">
        <v>98</v>
      </c>
      <c r="AF5" s="1"/>
    </row>
    <row r="6" spans="1:32" ht="11.25" customHeight="1">
      <c r="A6" s="220">
        <v>4</v>
      </c>
      <c r="B6" s="212">
        <v>-0.9810000061988831</v>
      </c>
      <c r="C6" s="212">
        <v>-1.8569999933242798</v>
      </c>
      <c r="D6" s="212">
        <v>-2.257999897003174</v>
      </c>
      <c r="E6" s="212">
        <v>-2.6689999103546143</v>
      </c>
      <c r="F6" s="212">
        <v>-3.1649999618530273</v>
      </c>
      <c r="G6" s="212">
        <v>-3.7880001068115234</v>
      </c>
      <c r="H6" s="212">
        <v>-4.6529998779296875</v>
      </c>
      <c r="I6" s="212">
        <v>-2.2690000534057617</v>
      </c>
      <c r="J6" s="212">
        <v>-0.210999995470047</v>
      </c>
      <c r="K6" s="212">
        <v>3.316999912261963</v>
      </c>
      <c r="L6" s="212">
        <v>4.26800012588501</v>
      </c>
      <c r="M6" s="212">
        <v>4.11899995803833</v>
      </c>
      <c r="N6" s="212">
        <v>3.875999927520752</v>
      </c>
      <c r="O6" s="212">
        <v>4.077000141143799</v>
      </c>
      <c r="P6" s="212">
        <v>4.002999782562256</v>
      </c>
      <c r="Q6" s="212">
        <v>3.950000047683716</v>
      </c>
      <c r="R6" s="212">
        <v>3.4019999504089355</v>
      </c>
      <c r="S6" s="212">
        <v>2.302000045776367</v>
      </c>
      <c r="T6" s="212">
        <v>2.239000082015991</v>
      </c>
      <c r="U6" s="212">
        <v>2.0480000972747803</v>
      </c>
      <c r="V6" s="212">
        <v>2.1640000343322754</v>
      </c>
      <c r="W6" s="212">
        <v>-0.33799999952316284</v>
      </c>
      <c r="X6" s="212">
        <v>-1.5720000267028809</v>
      </c>
      <c r="Y6" s="212">
        <v>-1.909999966621399</v>
      </c>
      <c r="Z6" s="219">
        <f t="shared" si="0"/>
        <v>0.5872500129044056</v>
      </c>
      <c r="AA6" s="151">
        <v>4.942999839782715</v>
      </c>
      <c r="AB6" s="152" t="s">
        <v>112</v>
      </c>
      <c r="AC6" s="2">
        <v>4</v>
      </c>
      <c r="AD6" s="151">
        <v>-4.684000015258789</v>
      </c>
      <c r="AE6" s="258" t="s">
        <v>134</v>
      </c>
      <c r="AF6" s="1"/>
    </row>
    <row r="7" spans="1:32" ht="11.25" customHeight="1">
      <c r="A7" s="220">
        <v>5</v>
      </c>
      <c r="B7" s="212">
        <v>-2.236999988555908</v>
      </c>
      <c r="C7" s="212">
        <v>-2.510999917984009</v>
      </c>
      <c r="D7" s="212">
        <v>-3.0280001163482666</v>
      </c>
      <c r="E7" s="212">
        <v>-3.5339999198913574</v>
      </c>
      <c r="F7" s="212">
        <v>-4.072000026702881</v>
      </c>
      <c r="G7" s="212">
        <v>-4.019999980926514</v>
      </c>
      <c r="H7" s="212">
        <v>-2.2060000896453857</v>
      </c>
      <c r="I7" s="212">
        <v>-0.3700000047683716</v>
      </c>
      <c r="J7" s="212">
        <v>3.0209999084472656</v>
      </c>
      <c r="K7" s="212">
        <v>5.568999767303467</v>
      </c>
      <c r="L7" s="212">
        <v>6.604000091552734</v>
      </c>
      <c r="M7" s="212">
        <v>8.800000190734863</v>
      </c>
      <c r="N7" s="212">
        <v>7.860000133514404</v>
      </c>
      <c r="O7" s="212">
        <v>7.880000114440918</v>
      </c>
      <c r="P7" s="212">
        <v>8.319999694824219</v>
      </c>
      <c r="Q7" s="212">
        <v>7.539999961853027</v>
      </c>
      <c r="R7" s="212">
        <v>4.47599983215332</v>
      </c>
      <c r="S7" s="212">
        <v>3.694999933242798</v>
      </c>
      <c r="T7" s="212">
        <v>2.3540000915527344</v>
      </c>
      <c r="U7" s="212">
        <v>0.7599999904632568</v>
      </c>
      <c r="V7" s="212">
        <v>0.07400000095367432</v>
      </c>
      <c r="W7" s="212">
        <v>-0.05299999937415123</v>
      </c>
      <c r="X7" s="212">
        <v>-1.2660000324249268</v>
      </c>
      <c r="Y7" s="212">
        <v>-1.3079999685287476</v>
      </c>
      <c r="Z7" s="219">
        <f t="shared" si="0"/>
        <v>1.7644999860785902</v>
      </c>
      <c r="AA7" s="151">
        <v>9.90999984741211</v>
      </c>
      <c r="AB7" s="152" t="s">
        <v>113</v>
      </c>
      <c r="AC7" s="2">
        <v>5</v>
      </c>
      <c r="AD7" s="151">
        <v>-4.441999912261963</v>
      </c>
      <c r="AE7" s="258" t="s">
        <v>135</v>
      </c>
      <c r="AF7" s="1"/>
    </row>
    <row r="8" spans="1:32" ht="11.25" customHeight="1">
      <c r="A8" s="220">
        <v>6</v>
      </c>
      <c r="B8" s="212">
        <v>-1.8040000200271606</v>
      </c>
      <c r="C8" s="212">
        <v>-1.7730000019073486</v>
      </c>
      <c r="D8" s="212">
        <v>-2.4790000915527344</v>
      </c>
      <c r="E8" s="212">
        <v>-0.43299999833106995</v>
      </c>
      <c r="F8" s="212">
        <v>-1.3830000162124634</v>
      </c>
      <c r="G8" s="212">
        <v>-2.2690000534057617</v>
      </c>
      <c r="H8" s="212">
        <v>-1.5729999542236328</v>
      </c>
      <c r="I8" s="212">
        <v>-0.9179999828338623</v>
      </c>
      <c r="J8" s="212">
        <v>1.3830000162124634</v>
      </c>
      <c r="K8" s="212">
        <v>3.6419999599456787</v>
      </c>
      <c r="L8" s="212">
        <v>3.4210000038146973</v>
      </c>
      <c r="M8" s="212">
        <v>2.9560000896453857</v>
      </c>
      <c r="N8" s="212">
        <v>2.5859999656677246</v>
      </c>
      <c r="O8" s="212">
        <v>2.7130000591278076</v>
      </c>
      <c r="P8" s="212">
        <v>2.365000009536743</v>
      </c>
      <c r="Q8" s="212">
        <v>1.434999942779541</v>
      </c>
      <c r="R8" s="212">
        <v>0.4959999918937683</v>
      </c>
      <c r="S8" s="212">
        <v>-1.1390000581741333</v>
      </c>
      <c r="T8" s="212">
        <v>-1.4140000343322754</v>
      </c>
      <c r="U8" s="212">
        <v>-1.434999942779541</v>
      </c>
      <c r="V8" s="212">
        <v>-2.0989999771118164</v>
      </c>
      <c r="W8" s="212">
        <v>-2.63700008392334</v>
      </c>
      <c r="X8" s="212">
        <v>-3.00600004196167</v>
      </c>
      <c r="Y8" s="212">
        <v>-3.7019999027252197</v>
      </c>
      <c r="Z8" s="219">
        <f t="shared" si="0"/>
        <v>-0.2944583383699258</v>
      </c>
      <c r="AA8" s="151">
        <v>4.340000152587891</v>
      </c>
      <c r="AB8" s="152" t="s">
        <v>114</v>
      </c>
      <c r="AC8" s="2">
        <v>6</v>
      </c>
      <c r="AD8" s="151">
        <v>-3.869999885559082</v>
      </c>
      <c r="AE8" s="258" t="s">
        <v>136</v>
      </c>
      <c r="AF8" s="1"/>
    </row>
    <row r="9" spans="1:32" ht="11.25" customHeight="1">
      <c r="A9" s="220">
        <v>7</v>
      </c>
      <c r="B9" s="212">
        <v>-4.355999946594238</v>
      </c>
      <c r="C9" s="212">
        <v>-4.946000099182129</v>
      </c>
      <c r="D9" s="212">
        <v>-4.736000061035156</v>
      </c>
      <c r="E9" s="212">
        <v>-5.304999828338623</v>
      </c>
      <c r="F9" s="212">
        <v>-4.9679999351501465</v>
      </c>
      <c r="G9" s="212">
        <v>-4.86299991607666</v>
      </c>
      <c r="H9" s="212">
        <v>-3.683000087738037</v>
      </c>
      <c r="I9" s="212">
        <v>-0.7919999957084656</v>
      </c>
      <c r="J9" s="212">
        <v>1.9119999408721924</v>
      </c>
      <c r="K9" s="212">
        <v>4.5</v>
      </c>
      <c r="L9" s="212">
        <v>6.604000091552734</v>
      </c>
      <c r="M9" s="212">
        <v>8.119999885559082</v>
      </c>
      <c r="N9" s="212">
        <v>7.510000228881836</v>
      </c>
      <c r="O9" s="212">
        <v>7.869999885559082</v>
      </c>
      <c r="P9" s="212">
        <v>7.650000095367432</v>
      </c>
      <c r="Q9" s="212">
        <v>7.099999904632568</v>
      </c>
      <c r="R9" s="212">
        <v>5.945000171661377</v>
      </c>
      <c r="S9" s="212">
        <v>4.656000137329102</v>
      </c>
      <c r="T9" s="212">
        <v>3.7160000801086426</v>
      </c>
      <c r="U9" s="212">
        <v>3.430999994277954</v>
      </c>
      <c r="V9" s="212">
        <v>3.430999994277954</v>
      </c>
      <c r="W9" s="212">
        <v>2.8610000610351562</v>
      </c>
      <c r="X9" s="212">
        <v>2.7239999771118164</v>
      </c>
      <c r="Y9" s="212">
        <v>1.319000005722046</v>
      </c>
      <c r="Z9" s="219">
        <f t="shared" si="0"/>
        <v>1.90416669100523</v>
      </c>
      <c r="AA9" s="151">
        <v>8.850000381469727</v>
      </c>
      <c r="AB9" s="152" t="s">
        <v>115</v>
      </c>
      <c r="AC9" s="2">
        <v>7</v>
      </c>
      <c r="AD9" s="151">
        <v>-5.326000213623047</v>
      </c>
      <c r="AE9" s="258" t="s">
        <v>137</v>
      </c>
      <c r="AF9" s="1"/>
    </row>
    <row r="10" spans="1:32" ht="11.25" customHeight="1">
      <c r="A10" s="220">
        <v>8</v>
      </c>
      <c r="B10" s="212">
        <v>0.5170000195503235</v>
      </c>
      <c r="C10" s="212">
        <v>0.9599999785423279</v>
      </c>
      <c r="D10" s="212">
        <v>-1.7619999647140503</v>
      </c>
      <c r="E10" s="212">
        <v>-1.6139999628067017</v>
      </c>
      <c r="F10" s="212">
        <v>-2.246999979019165</v>
      </c>
      <c r="G10" s="212">
        <v>-2.5220000743865967</v>
      </c>
      <c r="H10" s="212">
        <v>-2.7960000038146973</v>
      </c>
      <c r="I10" s="212">
        <v>-0.9599999785423279</v>
      </c>
      <c r="J10" s="212">
        <v>1.9630000591278076</v>
      </c>
      <c r="K10" s="212">
        <v>4.4770002365112305</v>
      </c>
      <c r="L10" s="212">
        <v>7.659999847412109</v>
      </c>
      <c r="M10" s="212">
        <v>8.520000457763672</v>
      </c>
      <c r="N10" s="212">
        <v>7.610000133514404</v>
      </c>
      <c r="O10" s="212">
        <v>7.570000171661377</v>
      </c>
      <c r="P10" s="212">
        <v>7.75</v>
      </c>
      <c r="Q10" s="212">
        <v>7.880000114440918</v>
      </c>
      <c r="R10" s="212">
        <v>8.3100004196167</v>
      </c>
      <c r="S10" s="212">
        <v>7.119999885559082</v>
      </c>
      <c r="T10" s="212">
        <v>6.335000038146973</v>
      </c>
      <c r="U10" s="212">
        <v>6.525000095367432</v>
      </c>
      <c r="V10" s="212">
        <v>4.949999809265137</v>
      </c>
      <c r="W10" s="212">
        <v>3.260999917984009</v>
      </c>
      <c r="X10" s="212">
        <v>2.7330000400543213</v>
      </c>
      <c r="Y10" s="212">
        <v>1.8250000476837158</v>
      </c>
      <c r="Z10" s="219">
        <f t="shared" si="0"/>
        <v>3.5027083878715835</v>
      </c>
      <c r="AA10" s="151">
        <v>9.649999618530273</v>
      </c>
      <c r="AB10" s="152" t="s">
        <v>116</v>
      </c>
      <c r="AC10" s="2">
        <v>8</v>
      </c>
      <c r="AD10" s="151">
        <v>-2.880000114440918</v>
      </c>
      <c r="AE10" s="258" t="s">
        <v>138</v>
      </c>
      <c r="AF10" s="1"/>
    </row>
    <row r="11" spans="1:32" ht="11.25" customHeight="1">
      <c r="A11" s="220">
        <v>9</v>
      </c>
      <c r="B11" s="212">
        <v>1.0130000114440918</v>
      </c>
      <c r="C11" s="212">
        <v>0.41100001335144043</v>
      </c>
      <c r="D11" s="212">
        <v>0.45399999618530273</v>
      </c>
      <c r="E11" s="212">
        <v>-0.020999999716877937</v>
      </c>
      <c r="F11" s="212">
        <v>-0.22200000286102295</v>
      </c>
      <c r="G11" s="212">
        <v>0.07400000095367432</v>
      </c>
      <c r="H11" s="212">
        <v>0.3479999899864197</v>
      </c>
      <c r="I11" s="212">
        <v>2.194999933242798</v>
      </c>
      <c r="J11" s="212">
        <v>7.5</v>
      </c>
      <c r="K11" s="212">
        <v>12.199999809265137</v>
      </c>
      <c r="L11" s="212">
        <v>14.949999809265137</v>
      </c>
      <c r="M11" s="212">
        <v>15.960000038146973</v>
      </c>
      <c r="N11" s="212">
        <v>16.84000015258789</v>
      </c>
      <c r="O11" s="212">
        <v>18.06999969482422</v>
      </c>
      <c r="P11" s="212">
        <v>17.239999771118164</v>
      </c>
      <c r="Q11" s="212">
        <v>15.8100004196167</v>
      </c>
      <c r="R11" s="212">
        <v>15.100000381469727</v>
      </c>
      <c r="S11" s="212">
        <v>13.630000114440918</v>
      </c>
      <c r="T11" s="212">
        <v>12.770000457763672</v>
      </c>
      <c r="U11" s="212">
        <v>11.890000343322754</v>
      </c>
      <c r="V11" s="212">
        <v>11.569999694824219</v>
      </c>
      <c r="W11" s="212">
        <v>10.460000038146973</v>
      </c>
      <c r="X11" s="212">
        <v>9.539999961853027</v>
      </c>
      <c r="Y11" s="212">
        <v>8.550000190734863</v>
      </c>
      <c r="Z11" s="219">
        <f t="shared" si="0"/>
        <v>9.013833367498592</v>
      </c>
      <c r="AA11" s="151">
        <v>18.530000686645508</v>
      </c>
      <c r="AB11" s="152" t="s">
        <v>117</v>
      </c>
      <c r="AC11" s="2">
        <v>9</v>
      </c>
      <c r="AD11" s="151">
        <v>-0.41100001335144043</v>
      </c>
      <c r="AE11" s="258" t="s">
        <v>139</v>
      </c>
      <c r="AF11" s="1"/>
    </row>
    <row r="12" spans="1:32" ht="11.25" customHeight="1">
      <c r="A12" s="228">
        <v>10</v>
      </c>
      <c r="B12" s="214">
        <v>7.820000171661377</v>
      </c>
      <c r="C12" s="214">
        <v>7.53000020980835</v>
      </c>
      <c r="D12" s="214">
        <v>7.329999923706055</v>
      </c>
      <c r="E12" s="214">
        <v>7.239999771118164</v>
      </c>
      <c r="F12" s="214">
        <v>7.400000095367432</v>
      </c>
      <c r="G12" s="214">
        <v>7.090000152587891</v>
      </c>
      <c r="H12" s="214">
        <v>7.050000190734863</v>
      </c>
      <c r="I12" s="214">
        <v>6.526000022888184</v>
      </c>
      <c r="J12" s="214">
        <v>6.166999816894531</v>
      </c>
      <c r="K12" s="214">
        <v>5.922999858856201</v>
      </c>
      <c r="L12" s="214">
        <v>5.36299991607666</v>
      </c>
      <c r="M12" s="214">
        <v>4.348999977111816</v>
      </c>
      <c r="N12" s="214">
        <v>4.4019999504089355</v>
      </c>
      <c r="O12" s="214">
        <v>4.506999969482422</v>
      </c>
      <c r="P12" s="214">
        <v>4.064000129699707</v>
      </c>
      <c r="Q12" s="214">
        <v>4.043000221252441</v>
      </c>
      <c r="R12" s="214">
        <v>3.5160000324249268</v>
      </c>
      <c r="S12" s="214">
        <v>3.2739999294281006</v>
      </c>
      <c r="T12" s="214">
        <v>3.3469998836517334</v>
      </c>
      <c r="U12" s="214">
        <v>3.430999994277954</v>
      </c>
      <c r="V12" s="214">
        <v>3.546999931335449</v>
      </c>
      <c r="W12" s="214">
        <v>4.507999897003174</v>
      </c>
      <c r="X12" s="214">
        <v>4.89900016784668</v>
      </c>
      <c r="Y12" s="214">
        <v>4.794000148773193</v>
      </c>
      <c r="Z12" s="229">
        <f t="shared" si="0"/>
        <v>5.338333348433177</v>
      </c>
      <c r="AA12" s="157">
        <v>8.569999694824219</v>
      </c>
      <c r="AB12" s="215" t="s">
        <v>118</v>
      </c>
      <c r="AC12" s="216">
        <v>10</v>
      </c>
      <c r="AD12" s="157">
        <v>3.188999891281128</v>
      </c>
      <c r="AE12" s="259" t="s">
        <v>140</v>
      </c>
      <c r="AF12" s="1"/>
    </row>
    <row r="13" spans="1:32" ht="11.25" customHeight="1">
      <c r="A13" s="220">
        <v>11</v>
      </c>
      <c r="B13" s="212">
        <v>3.822000026702881</v>
      </c>
      <c r="C13" s="212">
        <v>3.2300000190734863</v>
      </c>
      <c r="D13" s="212">
        <v>3.134999990463257</v>
      </c>
      <c r="E13" s="212">
        <v>3.125</v>
      </c>
      <c r="F13" s="212">
        <v>3.177999973297119</v>
      </c>
      <c r="G13" s="212">
        <v>3.2839999198913574</v>
      </c>
      <c r="H13" s="212">
        <v>3.4210000038146973</v>
      </c>
      <c r="I13" s="212">
        <v>3.6740000247955322</v>
      </c>
      <c r="J13" s="212">
        <v>3.632999897003174</v>
      </c>
      <c r="K13" s="212">
        <v>3.5160000324249268</v>
      </c>
      <c r="L13" s="212">
        <v>3.7690000534057617</v>
      </c>
      <c r="M13" s="212">
        <v>3.5799999237060547</v>
      </c>
      <c r="N13" s="212">
        <v>3.5380001068115234</v>
      </c>
      <c r="O13" s="212">
        <v>2.98799991607666</v>
      </c>
      <c r="P13" s="212">
        <v>2.5230000019073486</v>
      </c>
      <c r="Q13" s="212">
        <v>1.9529999494552612</v>
      </c>
      <c r="R13" s="212">
        <v>2.4600000381469727</v>
      </c>
      <c r="S13" s="212">
        <v>1.003000020980835</v>
      </c>
      <c r="T13" s="212">
        <v>0.3799999952316284</v>
      </c>
      <c r="U13" s="212">
        <v>0.13699999451637268</v>
      </c>
      <c r="V13" s="212">
        <v>-0.041999999433755875</v>
      </c>
      <c r="W13" s="212">
        <v>0.08399999886751175</v>
      </c>
      <c r="X13" s="212">
        <v>0.23199999332427979</v>
      </c>
      <c r="Y13" s="212">
        <v>0.3059999942779541</v>
      </c>
      <c r="Z13" s="219">
        <f t="shared" si="0"/>
        <v>2.372041661447535</v>
      </c>
      <c r="AA13" s="151">
        <v>4.803999900817871</v>
      </c>
      <c r="AB13" s="152" t="s">
        <v>118</v>
      </c>
      <c r="AC13" s="2">
        <v>11</v>
      </c>
      <c r="AD13" s="151">
        <v>-0.05299999937415123</v>
      </c>
      <c r="AE13" s="258" t="s">
        <v>141</v>
      </c>
      <c r="AF13" s="1"/>
    </row>
    <row r="14" spans="1:32" ht="11.25" customHeight="1">
      <c r="A14" s="220">
        <v>12</v>
      </c>
      <c r="B14" s="212">
        <v>0.39100000262260437</v>
      </c>
      <c r="C14" s="212">
        <v>0.4749999940395355</v>
      </c>
      <c r="D14" s="212">
        <v>0.6970000267028809</v>
      </c>
      <c r="E14" s="212">
        <v>0.9290000200271606</v>
      </c>
      <c r="F14" s="212">
        <v>1.0880000591278076</v>
      </c>
      <c r="G14" s="212">
        <v>1.2359999418258667</v>
      </c>
      <c r="H14" s="212">
        <v>1.437000036239624</v>
      </c>
      <c r="I14" s="212">
        <v>1.3420000076293945</v>
      </c>
      <c r="J14" s="212">
        <v>1.7330000400543213</v>
      </c>
      <c r="K14" s="212">
        <v>1.9220000505447388</v>
      </c>
      <c r="L14" s="212">
        <v>2.3450000286102295</v>
      </c>
      <c r="M14" s="212">
        <v>2.5869998931884766</v>
      </c>
      <c r="N14" s="212">
        <v>2.4809999465942383</v>
      </c>
      <c r="O14" s="212">
        <v>2.4709999561309814</v>
      </c>
      <c r="P14" s="212">
        <v>2.3550000190734863</v>
      </c>
      <c r="Q14" s="212">
        <v>2.3450000286102295</v>
      </c>
      <c r="R14" s="212">
        <v>2.1019999980926514</v>
      </c>
      <c r="S14" s="212">
        <v>2.111999988555908</v>
      </c>
      <c r="T14" s="212">
        <v>2.00600004196167</v>
      </c>
      <c r="U14" s="212">
        <v>1.9639999866485596</v>
      </c>
      <c r="V14" s="212">
        <v>1.593999981880188</v>
      </c>
      <c r="W14" s="212">
        <v>1.3300000429153442</v>
      </c>
      <c r="X14" s="212">
        <v>1.246000051498413</v>
      </c>
      <c r="Y14" s="212">
        <v>1.1510000228881836</v>
      </c>
      <c r="Z14" s="219">
        <f t="shared" si="0"/>
        <v>1.6391250068942707</v>
      </c>
      <c r="AA14" s="151">
        <v>2.871999979019165</v>
      </c>
      <c r="AB14" s="152" t="s">
        <v>119</v>
      </c>
      <c r="AC14" s="2">
        <v>12</v>
      </c>
      <c r="AD14" s="151">
        <v>0.29600000381469727</v>
      </c>
      <c r="AE14" s="258" t="s">
        <v>142</v>
      </c>
      <c r="AF14" s="1"/>
    </row>
    <row r="15" spans="1:32" ht="11.25" customHeight="1">
      <c r="A15" s="220">
        <v>13</v>
      </c>
      <c r="B15" s="212">
        <v>0.9710000157356262</v>
      </c>
      <c r="C15" s="212">
        <v>0.8019999861717224</v>
      </c>
      <c r="D15" s="212">
        <v>0.6330000162124634</v>
      </c>
      <c r="E15" s="212">
        <v>0.5699999928474426</v>
      </c>
      <c r="F15" s="212">
        <v>0.527999997138977</v>
      </c>
      <c r="G15" s="212">
        <v>0.39100000262260437</v>
      </c>
      <c r="H15" s="212">
        <v>0.41200000047683716</v>
      </c>
      <c r="I15" s="212">
        <v>0.07400000095367432</v>
      </c>
      <c r="J15" s="212">
        <v>0.41200000047683716</v>
      </c>
      <c r="K15" s="212">
        <v>0.5070000290870667</v>
      </c>
      <c r="L15" s="212">
        <v>0.8029999732971191</v>
      </c>
      <c r="M15" s="212">
        <v>1.0870000123977661</v>
      </c>
      <c r="N15" s="212">
        <v>0.6650000214576721</v>
      </c>
      <c r="O15" s="212">
        <v>0.46399998664855957</v>
      </c>
      <c r="P15" s="212">
        <v>0.43299999833106995</v>
      </c>
      <c r="Q15" s="212">
        <v>0.29600000381469727</v>
      </c>
      <c r="R15" s="212">
        <v>-0.1899999976158142</v>
      </c>
      <c r="S15" s="212">
        <v>-0.20100000500679016</v>
      </c>
      <c r="T15" s="212">
        <v>-0.2750000059604645</v>
      </c>
      <c r="U15" s="212">
        <v>-0.2529999911785126</v>
      </c>
      <c r="V15" s="212">
        <v>-0.10599999874830246</v>
      </c>
      <c r="W15" s="212">
        <v>-0.675000011920929</v>
      </c>
      <c r="X15" s="212">
        <v>-1.434999942779541</v>
      </c>
      <c r="Y15" s="212">
        <v>-1.065999984741211</v>
      </c>
      <c r="Z15" s="219">
        <f t="shared" si="0"/>
        <v>0.20195833748827377</v>
      </c>
      <c r="AA15" s="151">
        <v>1.309000015258789</v>
      </c>
      <c r="AB15" s="152" t="s">
        <v>54</v>
      </c>
      <c r="AC15" s="2">
        <v>13</v>
      </c>
      <c r="AD15" s="151">
        <v>-1.7410000562667847</v>
      </c>
      <c r="AE15" s="258" t="s">
        <v>143</v>
      </c>
      <c r="AF15" s="1"/>
    </row>
    <row r="16" spans="1:32" ht="11.25" customHeight="1">
      <c r="A16" s="220">
        <v>14</v>
      </c>
      <c r="B16" s="212">
        <v>-2.563999891281128</v>
      </c>
      <c r="C16" s="212">
        <v>-2.490000009536743</v>
      </c>
      <c r="D16" s="212">
        <v>-3.007999897003174</v>
      </c>
      <c r="E16" s="212">
        <v>-2.500999927520752</v>
      </c>
      <c r="F16" s="212">
        <v>-2.628000020980835</v>
      </c>
      <c r="G16" s="212">
        <v>-2.437999963760376</v>
      </c>
      <c r="H16" s="212">
        <v>-3.5460000038146973</v>
      </c>
      <c r="I16" s="212">
        <v>-1.4459999799728394</v>
      </c>
      <c r="J16" s="212">
        <v>0.10599999874830246</v>
      </c>
      <c r="K16" s="212">
        <v>2.4820001125335693</v>
      </c>
      <c r="L16" s="212">
        <v>4.73199987411499</v>
      </c>
      <c r="M16" s="212">
        <v>5.9730000495910645</v>
      </c>
      <c r="N16" s="212">
        <v>5.644999980926514</v>
      </c>
      <c r="O16" s="212">
        <v>5.5370001792907715</v>
      </c>
      <c r="P16" s="212">
        <v>5.474999904632568</v>
      </c>
      <c r="Q16" s="212">
        <v>5.486000061035156</v>
      </c>
      <c r="R16" s="212">
        <v>4.75600004196167</v>
      </c>
      <c r="S16" s="212">
        <v>4.353000164031982</v>
      </c>
      <c r="T16" s="212">
        <v>3.674999952316284</v>
      </c>
      <c r="U16" s="212">
        <v>3.739000082015991</v>
      </c>
      <c r="V16" s="212">
        <v>3.1059999465942383</v>
      </c>
      <c r="W16" s="212">
        <v>1.86899995803833</v>
      </c>
      <c r="X16" s="212">
        <v>2.819999933242798</v>
      </c>
      <c r="Y16" s="212">
        <v>3.9709999561309814</v>
      </c>
      <c r="Z16" s="219">
        <f t="shared" si="0"/>
        <v>1.7960000208889444</v>
      </c>
      <c r="AA16" s="151">
        <v>7.489999771118164</v>
      </c>
      <c r="AB16" s="152" t="s">
        <v>120</v>
      </c>
      <c r="AC16" s="2">
        <v>14</v>
      </c>
      <c r="AD16" s="151">
        <v>-3.8940000534057617</v>
      </c>
      <c r="AE16" s="258" t="s">
        <v>144</v>
      </c>
      <c r="AF16" s="1"/>
    </row>
    <row r="17" spans="1:32" ht="11.25" customHeight="1">
      <c r="A17" s="220">
        <v>15</v>
      </c>
      <c r="B17" s="212">
        <v>3.611999988555908</v>
      </c>
      <c r="C17" s="212">
        <v>3.3480000495910645</v>
      </c>
      <c r="D17" s="212">
        <v>3.200000047683716</v>
      </c>
      <c r="E17" s="212">
        <v>2.989000082015991</v>
      </c>
      <c r="F17" s="212">
        <v>4.998000144958496</v>
      </c>
      <c r="G17" s="212">
        <v>6.067999839782715</v>
      </c>
      <c r="H17" s="212">
        <v>4.026000022888184</v>
      </c>
      <c r="I17" s="212">
        <v>3.7829999923706055</v>
      </c>
      <c r="J17" s="212">
        <v>4.554999828338623</v>
      </c>
      <c r="K17" s="212">
        <v>6.142000198364258</v>
      </c>
      <c r="L17" s="212">
        <v>6.807000160217285</v>
      </c>
      <c r="M17" s="212">
        <v>6.139999866485596</v>
      </c>
      <c r="N17" s="212">
        <v>6.276000022888184</v>
      </c>
      <c r="O17" s="212">
        <v>6.105999946594238</v>
      </c>
      <c r="P17" s="212">
        <v>5.714000225067139</v>
      </c>
      <c r="Q17" s="212">
        <v>5.586999893188477</v>
      </c>
      <c r="R17" s="212">
        <v>4.986000061035156</v>
      </c>
      <c r="S17" s="212">
        <v>4.139999866485596</v>
      </c>
      <c r="T17" s="212">
        <v>3.421999931335449</v>
      </c>
      <c r="U17" s="212">
        <v>2.8929998874664307</v>
      </c>
      <c r="V17" s="212">
        <v>2.871999979019165</v>
      </c>
      <c r="W17" s="212">
        <v>2.8299999237060547</v>
      </c>
      <c r="X17" s="212">
        <v>2.936000108718872</v>
      </c>
      <c r="Y17" s="212">
        <v>3.062999963760376</v>
      </c>
      <c r="Z17" s="219">
        <f t="shared" si="0"/>
        <v>4.437208334604899</v>
      </c>
      <c r="AA17" s="151">
        <v>7.039999961853027</v>
      </c>
      <c r="AB17" s="152" t="s">
        <v>121</v>
      </c>
      <c r="AC17" s="2">
        <v>15</v>
      </c>
      <c r="AD17" s="151">
        <v>1.815999984741211</v>
      </c>
      <c r="AE17" s="258" t="s">
        <v>145</v>
      </c>
      <c r="AF17" s="1"/>
    </row>
    <row r="18" spans="1:32" ht="11.25" customHeight="1">
      <c r="A18" s="220">
        <v>16</v>
      </c>
      <c r="B18" s="212">
        <v>2.819999933242798</v>
      </c>
      <c r="C18" s="212">
        <v>2.7669999599456787</v>
      </c>
      <c r="D18" s="212">
        <v>2.5980000495910645</v>
      </c>
      <c r="E18" s="212">
        <v>2.375999927520752</v>
      </c>
      <c r="F18" s="212">
        <v>2.450000047683716</v>
      </c>
      <c r="G18" s="212">
        <v>2.428999900817871</v>
      </c>
      <c r="H18" s="212">
        <v>2.069999933242798</v>
      </c>
      <c r="I18" s="212">
        <v>2.3980000019073486</v>
      </c>
      <c r="J18" s="212">
        <v>2.8410000801086426</v>
      </c>
      <c r="K18" s="212">
        <v>3.5280001163482666</v>
      </c>
      <c r="L18" s="212">
        <v>3.2739999294281006</v>
      </c>
      <c r="M18" s="212">
        <v>4.743000030517578</v>
      </c>
      <c r="N18" s="212">
        <v>3.99399995803833</v>
      </c>
      <c r="O18" s="212">
        <v>3.253999948501587</v>
      </c>
      <c r="P18" s="212">
        <v>3.5190000534057617</v>
      </c>
      <c r="Q18" s="212">
        <v>3.296999931335449</v>
      </c>
      <c r="R18" s="212">
        <v>2.9800000190734863</v>
      </c>
      <c r="S18" s="212">
        <v>2.6619999408721924</v>
      </c>
      <c r="T18" s="212">
        <v>2.2179999351501465</v>
      </c>
      <c r="U18" s="212">
        <v>2.0799999237060547</v>
      </c>
      <c r="V18" s="212">
        <v>1.2350000143051147</v>
      </c>
      <c r="W18" s="212">
        <v>0.527999997138977</v>
      </c>
      <c r="X18" s="212">
        <v>0.20100000500679016</v>
      </c>
      <c r="Y18" s="212">
        <v>-0.3269999921321869</v>
      </c>
      <c r="Z18" s="219">
        <f t="shared" si="0"/>
        <v>2.4972916518648467</v>
      </c>
      <c r="AA18" s="151">
        <v>5.080999851226807</v>
      </c>
      <c r="AB18" s="152" t="s">
        <v>122</v>
      </c>
      <c r="AC18" s="2">
        <v>16</v>
      </c>
      <c r="AD18" s="151">
        <v>-0.3479999899864197</v>
      </c>
      <c r="AE18" s="258" t="s">
        <v>146</v>
      </c>
      <c r="AF18" s="1"/>
    </row>
    <row r="19" spans="1:32" ht="11.25" customHeight="1">
      <c r="A19" s="220">
        <v>17</v>
      </c>
      <c r="B19" s="212">
        <v>-0.5170000195503235</v>
      </c>
      <c r="C19" s="212">
        <v>-0.29600000381469727</v>
      </c>
      <c r="D19" s="212">
        <v>0.14800000190734863</v>
      </c>
      <c r="E19" s="212">
        <v>0.0949999988079071</v>
      </c>
      <c r="F19" s="212">
        <v>-0.23199999332427979</v>
      </c>
      <c r="G19" s="212">
        <v>-0.3479999899864197</v>
      </c>
      <c r="H19" s="212">
        <v>-0.35899999737739563</v>
      </c>
      <c r="I19" s="212">
        <v>0.7710000276565552</v>
      </c>
      <c r="J19" s="212">
        <v>2.3450000286102295</v>
      </c>
      <c r="K19" s="212">
        <v>2.4609999656677246</v>
      </c>
      <c r="L19" s="212">
        <v>2.990000009536743</v>
      </c>
      <c r="M19" s="212">
        <v>3.243000030517578</v>
      </c>
      <c r="N19" s="212">
        <v>3.062999963760376</v>
      </c>
      <c r="O19" s="212">
        <v>3.1579999923706055</v>
      </c>
      <c r="P19" s="212">
        <v>3.063999891281128</v>
      </c>
      <c r="Q19" s="212">
        <v>2.9570000171661377</v>
      </c>
      <c r="R19" s="212">
        <v>2.746000051498413</v>
      </c>
      <c r="S19" s="212">
        <v>2.703000068664551</v>
      </c>
      <c r="T19" s="212">
        <v>2.5980000495910645</v>
      </c>
      <c r="U19" s="212">
        <v>2.312999963760376</v>
      </c>
      <c r="V19" s="212">
        <v>2.1649999618530273</v>
      </c>
      <c r="W19" s="212">
        <v>2.111999988555908</v>
      </c>
      <c r="X19" s="212">
        <v>2.186000108718872</v>
      </c>
      <c r="Y19" s="212">
        <v>2.61899995803833</v>
      </c>
      <c r="Z19" s="219">
        <f t="shared" si="0"/>
        <v>1.7493750030795734</v>
      </c>
      <c r="AA19" s="151">
        <v>3.687000036239624</v>
      </c>
      <c r="AB19" s="152" t="s">
        <v>123</v>
      </c>
      <c r="AC19" s="2">
        <v>17</v>
      </c>
      <c r="AD19" s="151">
        <v>-0.5490000247955322</v>
      </c>
      <c r="AE19" s="258" t="s">
        <v>147</v>
      </c>
      <c r="AF19" s="1"/>
    </row>
    <row r="20" spans="1:32" ht="11.25" customHeight="1">
      <c r="A20" s="220">
        <v>18</v>
      </c>
      <c r="B20" s="212">
        <v>2.2070000171661377</v>
      </c>
      <c r="C20" s="212">
        <v>1.6790000200271606</v>
      </c>
      <c r="D20" s="212">
        <v>0.4009999930858612</v>
      </c>
      <c r="E20" s="212">
        <v>0.020999999716877937</v>
      </c>
      <c r="F20" s="212">
        <v>-0.14800000190734863</v>
      </c>
      <c r="G20" s="212">
        <v>-0.15800000727176666</v>
      </c>
      <c r="H20" s="212">
        <v>-0.14800000190734863</v>
      </c>
      <c r="I20" s="212">
        <v>-0.14800000190734863</v>
      </c>
      <c r="J20" s="212">
        <v>0.11599999666213989</v>
      </c>
      <c r="K20" s="212">
        <v>0.7919999957084656</v>
      </c>
      <c r="L20" s="212">
        <v>1.9320000410079956</v>
      </c>
      <c r="M20" s="212">
        <v>2.4809999465942383</v>
      </c>
      <c r="N20" s="212">
        <v>3.3369998931884766</v>
      </c>
      <c r="O20" s="212">
        <v>3.674999952316284</v>
      </c>
      <c r="P20" s="212">
        <v>4.171000003814697</v>
      </c>
      <c r="Q20" s="212">
        <v>4.394000053405762</v>
      </c>
      <c r="R20" s="212">
        <v>3.5269999504089355</v>
      </c>
      <c r="S20" s="212">
        <v>3.0309998989105225</v>
      </c>
      <c r="T20" s="212">
        <v>2.946000099182129</v>
      </c>
      <c r="U20" s="212">
        <v>2.7239999771118164</v>
      </c>
      <c r="V20" s="212">
        <v>1.9420000314712524</v>
      </c>
      <c r="W20" s="212">
        <v>1.4149999618530273</v>
      </c>
      <c r="X20" s="212">
        <v>0.843999981880188</v>
      </c>
      <c r="Y20" s="212">
        <v>0.06300000101327896</v>
      </c>
      <c r="Z20" s="219">
        <f t="shared" si="0"/>
        <v>1.7123333250638098</v>
      </c>
      <c r="AA20" s="151">
        <v>4.541999816894531</v>
      </c>
      <c r="AB20" s="152" t="s">
        <v>124</v>
      </c>
      <c r="AC20" s="2">
        <v>18</v>
      </c>
      <c r="AD20" s="151">
        <v>-0.2750000059604645</v>
      </c>
      <c r="AE20" s="258" t="s">
        <v>82</v>
      </c>
      <c r="AF20" s="1"/>
    </row>
    <row r="21" spans="1:32" ht="11.25" customHeight="1">
      <c r="A21" s="220">
        <v>19</v>
      </c>
      <c r="B21" s="212">
        <v>-0.4009999930858612</v>
      </c>
      <c r="C21" s="212">
        <v>-0.6230000257492065</v>
      </c>
      <c r="D21" s="212">
        <v>0.15800000727176666</v>
      </c>
      <c r="E21" s="212">
        <v>-1.065999984741211</v>
      </c>
      <c r="F21" s="212">
        <v>-1.434999942779541</v>
      </c>
      <c r="G21" s="212">
        <v>-1.5829999446868896</v>
      </c>
      <c r="H21" s="212">
        <v>-1.3819999694824219</v>
      </c>
      <c r="I21" s="212">
        <v>0.6330000162124634</v>
      </c>
      <c r="J21" s="212">
        <v>2.4600000381469727</v>
      </c>
      <c r="K21" s="212">
        <v>5.263000011444092</v>
      </c>
      <c r="L21" s="212">
        <v>6.129000186920166</v>
      </c>
      <c r="M21" s="212">
        <v>5.72599983215332</v>
      </c>
      <c r="N21" s="212">
        <v>6.021999835968018</v>
      </c>
      <c r="O21" s="212">
        <v>6.24399995803833</v>
      </c>
      <c r="P21" s="212">
        <v>6.315000057220459</v>
      </c>
      <c r="Q21" s="212">
        <v>5.932000160217285</v>
      </c>
      <c r="R21" s="212">
        <v>5.333000183105469</v>
      </c>
      <c r="S21" s="212">
        <v>4.751999855041504</v>
      </c>
      <c r="T21" s="212">
        <v>3.5260000228881836</v>
      </c>
      <c r="U21" s="212">
        <v>2.8399999141693115</v>
      </c>
      <c r="V21" s="212">
        <v>2.069000005722046</v>
      </c>
      <c r="W21" s="212">
        <v>1.065999984741211</v>
      </c>
      <c r="X21" s="212">
        <v>0.41200000047683716</v>
      </c>
      <c r="Y21" s="212">
        <v>0.05299999937415123</v>
      </c>
      <c r="Z21" s="219">
        <f t="shared" si="0"/>
        <v>2.4351250086911023</v>
      </c>
      <c r="AA21" s="151">
        <v>6.920000076293945</v>
      </c>
      <c r="AB21" s="152" t="s">
        <v>125</v>
      </c>
      <c r="AC21" s="2">
        <v>19</v>
      </c>
      <c r="AD21" s="151">
        <v>-1.687999963760376</v>
      </c>
      <c r="AE21" s="258" t="s">
        <v>148</v>
      </c>
      <c r="AF21" s="1"/>
    </row>
    <row r="22" spans="1:32" ht="11.25" customHeight="1">
      <c r="A22" s="228">
        <v>20</v>
      </c>
      <c r="B22" s="214">
        <v>-0.4009999930858612</v>
      </c>
      <c r="C22" s="214">
        <v>-0.7179999947547913</v>
      </c>
      <c r="D22" s="214">
        <v>-0.9390000104904175</v>
      </c>
      <c r="E22" s="214">
        <v>-1.003000020980835</v>
      </c>
      <c r="F22" s="214">
        <v>-1.034000039100647</v>
      </c>
      <c r="G22" s="214">
        <v>-1.2669999599456787</v>
      </c>
      <c r="H22" s="214">
        <v>-1.4040000438690186</v>
      </c>
      <c r="I22" s="214">
        <v>-0.22200000286102295</v>
      </c>
      <c r="J22" s="214">
        <v>2.819000005722046</v>
      </c>
      <c r="K22" s="214">
        <v>5.883999824523926</v>
      </c>
      <c r="L22" s="214">
        <v>8.09000015258789</v>
      </c>
      <c r="M22" s="214">
        <v>9.930000305175781</v>
      </c>
      <c r="N22" s="214">
        <v>7.840000152587891</v>
      </c>
      <c r="O22" s="214">
        <v>8.65999984741211</v>
      </c>
      <c r="P22" s="214">
        <v>8.529999732971191</v>
      </c>
      <c r="Q22" s="214">
        <v>8.239999771118164</v>
      </c>
      <c r="R22" s="214">
        <v>8.430000305175781</v>
      </c>
      <c r="S22" s="214">
        <v>7.789999961853027</v>
      </c>
      <c r="T22" s="214">
        <v>6.864999771118164</v>
      </c>
      <c r="U22" s="214">
        <v>5.468999862670898</v>
      </c>
      <c r="V22" s="214">
        <v>3.694000005722046</v>
      </c>
      <c r="W22" s="214">
        <v>2.628000020980835</v>
      </c>
      <c r="X22" s="214">
        <v>1.7410000562667847</v>
      </c>
      <c r="Y22" s="214">
        <v>0.9810000061988831</v>
      </c>
      <c r="Z22" s="229">
        <f t="shared" si="0"/>
        <v>3.7751249882082143</v>
      </c>
      <c r="AA22" s="157">
        <v>11.010000228881836</v>
      </c>
      <c r="AB22" s="215" t="s">
        <v>119</v>
      </c>
      <c r="AC22" s="216">
        <v>20</v>
      </c>
      <c r="AD22" s="157">
        <v>-1.5720000267028809</v>
      </c>
      <c r="AE22" s="259" t="s">
        <v>149</v>
      </c>
      <c r="AF22" s="1"/>
    </row>
    <row r="23" spans="1:32" ht="11.25" customHeight="1">
      <c r="A23" s="220">
        <v>21</v>
      </c>
      <c r="B23" s="212">
        <v>0.5910000205039978</v>
      </c>
      <c r="C23" s="212">
        <v>0.020999999716877937</v>
      </c>
      <c r="D23" s="212">
        <v>1.1820000410079956</v>
      </c>
      <c r="E23" s="212">
        <v>-0.5170000195503235</v>
      </c>
      <c r="F23" s="212">
        <v>-0.16899999976158142</v>
      </c>
      <c r="G23" s="212">
        <v>-0.3479999899864197</v>
      </c>
      <c r="H23" s="212">
        <v>-0.24300000071525574</v>
      </c>
      <c r="I23" s="212">
        <v>1.4880000352859497</v>
      </c>
      <c r="J23" s="212">
        <v>3.937999963760376</v>
      </c>
      <c r="K23" s="212">
        <v>6.054999828338623</v>
      </c>
      <c r="L23" s="212">
        <v>6.296999931335449</v>
      </c>
      <c r="M23" s="212">
        <v>6.89900016784668</v>
      </c>
      <c r="N23" s="212">
        <v>6.3480000495910645</v>
      </c>
      <c r="O23" s="212">
        <v>6.432000160217285</v>
      </c>
      <c r="P23" s="212">
        <v>5.607999801635742</v>
      </c>
      <c r="Q23" s="212">
        <v>4.994999885559082</v>
      </c>
      <c r="R23" s="212">
        <v>4.519000053405762</v>
      </c>
      <c r="S23" s="212">
        <v>4.045000076293945</v>
      </c>
      <c r="T23" s="212">
        <v>4.130000114440918</v>
      </c>
      <c r="U23" s="212">
        <v>3.6440000534057617</v>
      </c>
      <c r="V23" s="212">
        <v>2.861999988555908</v>
      </c>
      <c r="W23" s="212">
        <v>3.0299999713897705</v>
      </c>
      <c r="X23" s="212">
        <v>1.909999966621399</v>
      </c>
      <c r="Y23" s="212">
        <v>2.871000051498413</v>
      </c>
      <c r="Z23" s="219">
        <f t="shared" si="0"/>
        <v>3.149500006266559</v>
      </c>
      <c r="AA23" s="151">
        <v>7.730000019073486</v>
      </c>
      <c r="AB23" s="152" t="s">
        <v>126</v>
      </c>
      <c r="AC23" s="2">
        <v>21</v>
      </c>
      <c r="AD23" s="151">
        <v>-0.9599999785423279</v>
      </c>
      <c r="AE23" s="258" t="s">
        <v>150</v>
      </c>
      <c r="AF23" s="1"/>
    </row>
    <row r="24" spans="1:32" ht="11.25" customHeight="1">
      <c r="A24" s="220">
        <v>22</v>
      </c>
      <c r="B24" s="212">
        <v>3.1040000915527344</v>
      </c>
      <c r="C24" s="212">
        <v>3.0940001010894775</v>
      </c>
      <c r="D24" s="212">
        <v>2.7669999599456787</v>
      </c>
      <c r="E24" s="212">
        <v>1.2350000143051147</v>
      </c>
      <c r="F24" s="212">
        <v>1.1929999589920044</v>
      </c>
      <c r="G24" s="212">
        <v>0.9610000252723694</v>
      </c>
      <c r="H24" s="212">
        <v>2.3340001106262207</v>
      </c>
      <c r="I24" s="212">
        <v>3.115000009536743</v>
      </c>
      <c r="J24" s="212">
        <v>3.3480000495910645</v>
      </c>
      <c r="K24" s="212">
        <v>4.2789998054504395</v>
      </c>
      <c r="L24" s="212">
        <v>5.715000152587891</v>
      </c>
      <c r="M24" s="212">
        <v>5.841000080108643</v>
      </c>
      <c r="N24" s="212">
        <v>6.453999996185303</v>
      </c>
      <c r="O24" s="212">
        <v>6.453000068664551</v>
      </c>
      <c r="P24" s="212">
        <v>6.336999893188477</v>
      </c>
      <c r="Q24" s="212">
        <v>6.9720001220703125</v>
      </c>
      <c r="R24" s="212">
        <v>6.579999923706055</v>
      </c>
      <c r="S24" s="212">
        <v>6.326000213623047</v>
      </c>
      <c r="T24" s="212">
        <v>6.304999828338623</v>
      </c>
      <c r="U24" s="212">
        <v>6.1479997634887695</v>
      </c>
      <c r="V24" s="212">
        <v>5.427999973297119</v>
      </c>
      <c r="W24" s="212">
        <v>5.5970001220703125</v>
      </c>
      <c r="X24" s="212">
        <v>4.686999797821045</v>
      </c>
      <c r="Y24" s="212">
        <v>3.568000078201294</v>
      </c>
      <c r="Z24" s="219">
        <f t="shared" si="0"/>
        <v>4.493375005821387</v>
      </c>
      <c r="AA24" s="151">
        <v>7.110000133514404</v>
      </c>
      <c r="AB24" s="152" t="s">
        <v>127</v>
      </c>
      <c r="AC24" s="2">
        <v>22</v>
      </c>
      <c r="AD24" s="151">
        <v>0.7390000224113464</v>
      </c>
      <c r="AE24" s="258" t="s">
        <v>151</v>
      </c>
      <c r="AF24" s="1"/>
    </row>
    <row r="25" spans="1:32" ht="11.25" customHeight="1">
      <c r="A25" s="220">
        <v>23</v>
      </c>
      <c r="B25" s="212">
        <v>2.7860000133514404</v>
      </c>
      <c r="C25" s="212">
        <v>2.0999999046325684</v>
      </c>
      <c r="D25" s="212">
        <v>1.4980000257492065</v>
      </c>
      <c r="E25" s="212">
        <v>1.2769999504089355</v>
      </c>
      <c r="F25" s="212">
        <v>1.7100000381469727</v>
      </c>
      <c r="G25" s="212">
        <v>0.7699999809265137</v>
      </c>
      <c r="H25" s="212">
        <v>0.43299999833106995</v>
      </c>
      <c r="I25" s="212">
        <v>4.013000011444092</v>
      </c>
      <c r="J25" s="212">
        <v>5.38700008392334</v>
      </c>
      <c r="K25" s="212">
        <v>9.350000381469727</v>
      </c>
      <c r="L25" s="212">
        <v>9.979999542236328</v>
      </c>
      <c r="M25" s="212">
        <v>11.579999923706055</v>
      </c>
      <c r="N25" s="212">
        <v>10.670000076293945</v>
      </c>
      <c r="O25" s="212">
        <v>11.420000076293945</v>
      </c>
      <c r="P25" s="212">
        <v>10.989999771118164</v>
      </c>
      <c r="Q25" s="212">
        <v>10.819999694824219</v>
      </c>
      <c r="R25" s="212">
        <v>9.880000114440918</v>
      </c>
      <c r="S25" s="212">
        <v>9.270000457763672</v>
      </c>
      <c r="T25" s="212">
        <v>8.420000076293945</v>
      </c>
      <c r="U25" s="212">
        <v>8.430000305175781</v>
      </c>
      <c r="V25" s="212">
        <v>8.989999771118164</v>
      </c>
      <c r="W25" s="212">
        <v>9.010000228881836</v>
      </c>
      <c r="X25" s="212">
        <v>5.763999938964844</v>
      </c>
      <c r="Y25" s="212">
        <v>5.056000232696533</v>
      </c>
      <c r="Z25" s="219">
        <f t="shared" si="0"/>
        <v>6.650166691591342</v>
      </c>
      <c r="AA25" s="151">
        <v>12.520000457763672</v>
      </c>
      <c r="AB25" s="152" t="s">
        <v>65</v>
      </c>
      <c r="AC25" s="2">
        <v>23</v>
      </c>
      <c r="AD25" s="151">
        <v>0.2849999964237213</v>
      </c>
      <c r="AE25" s="258" t="s">
        <v>90</v>
      </c>
      <c r="AF25" s="1"/>
    </row>
    <row r="26" spans="1:32" ht="11.25" customHeight="1">
      <c r="A26" s="220">
        <v>24</v>
      </c>
      <c r="B26" s="212">
        <v>5.056000232696533</v>
      </c>
      <c r="C26" s="212">
        <v>4.7820000648498535</v>
      </c>
      <c r="D26" s="212">
        <v>4.708000183105469</v>
      </c>
      <c r="E26" s="212">
        <v>6.78000020980835</v>
      </c>
      <c r="F26" s="212">
        <v>6.875999927520752</v>
      </c>
      <c r="G26" s="212">
        <v>7.849999904632568</v>
      </c>
      <c r="H26" s="212">
        <v>7.710000038146973</v>
      </c>
      <c r="I26" s="212">
        <v>8.9399995803833</v>
      </c>
      <c r="J26" s="212">
        <v>11.350000381469727</v>
      </c>
      <c r="K26" s="212">
        <v>13.0600004196167</v>
      </c>
      <c r="L26" s="212">
        <v>13.029999732971191</v>
      </c>
      <c r="M26" s="212">
        <v>12.819999694824219</v>
      </c>
      <c r="N26" s="212">
        <v>12.380000114440918</v>
      </c>
      <c r="O26" s="212">
        <v>11.789999961853027</v>
      </c>
      <c r="P26" s="212">
        <v>10.59000015258789</v>
      </c>
      <c r="Q26" s="212">
        <v>11.199999809265137</v>
      </c>
      <c r="R26" s="212">
        <v>10.229999542236328</v>
      </c>
      <c r="S26" s="212">
        <v>9.039999961853027</v>
      </c>
      <c r="T26" s="212">
        <v>8.859999656677246</v>
      </c>
      <c r="U26" s="212">
        <v>8.670000076293945</v>
      </c>
      <c r="V26" s="212">
        <v>8.289999961853027</v>
      </c>
      <c r="W26" s="212">
        <v>6.922999858856201</v>
      </c>
      <c r="X26" s="212">
        <v>6.184999942779541</v>
      </c>
      <c r="Y26" s="212">
        <v>5.9730000495910645</v>
      </c>
      <c r="Z26" s="219">
        <f t="shared" si="0"/>
        <v>8.878874977429708</v>
      </c>
      <c r="AA26" s="151">
        <v>13.899999618530273</v>
      </c>
      <c r="AB26" s="152" t="s">
        <v>74</v>
      </c>
      <c r="AC26" s="2">
        <v>24</v>
      </c>
      <c r="AD26" s="151">
        <v>4.453999996185303</v>
      </c>
      <c r="AE26" s="258" t="s">
        <v>152</v>
      </c>
      <c r="AF26" s="1"/>
    </row>
    <row r="27" spans="1:32" ht="11.25" customHeight="1">
      <c r="A27" s="220">
        <v>25</v>
      </c>
      <c r="B27" s="212">
        <v>5.551000118255615</v>
      </c>
      <c r="C27" s="212">
        <v>5.191999912261963</v>
      </c>
      <c r="D27" s="212">
        <v>5.551000118255615</v>
      </c>
      <c r="E27" s="212">
        <v>4.198999881744385</v>
      </c>
      <c r="F27" s="212">
        <v>3.2179999351501465</v>
      </c>
      <c r="G27" s="212">
        <v>4.052000045776367</v>
      </c>
      <c r="H27" s="212">
        <v>3.621999979019165</v>
      </c>
      <c r="I27" s="212">
        <v>4.803999900817871</v>
      </c>
      <c r="J27" s="212">
        <v>7.570000171661377</v>
      </c>
      <c r="K27" s="212">
        <v>10.380000114440918</v>
      </c>
      <c r="L27" s="212">
        <v>11.729999542236328</v>
      </c>
      <c r="M27" s="212">
        <v>15.130000114440918</v>
      </c>
      <c r="N27" s="212">
        <v>12.239999771118164</v>
      </c>
      <c r="O27" s="212">
        <v>12.739999771118164</v>
      </c>
      <c r="P27" s="212">
        <v>11.760000228881836</v>
      </c>
      <c r="Q27" s="212">
        <v>11.829999923706055</v>
      </c>
      <c r="R27" s="212">
        <v>12.130000114440918</v>
      </c>
      <c r="S27" s="212">
        <v>12.550000190734863</v>
      </c>
      <c r="T27" s="212">
        <v>11.779999732971191</v>
      </c>
      <c r="U27" s="212">
        <v>12.210000038146973</v>
      </c>
      <c r="V27" s="212">
        <v>12.079999923706055</v>
      </c>
      <c r="W27" s="212">
        <v>12.15999984741211</v>
      </c>
      <c r="X27" s="212">
        <v>11.850000381469727</v>
      </c>
      <c r="Y27" s="212">
        <v>11.829999923706055</v>
      </c>
      <c r="Z27" s="219">
        <f t="shared" si="0"/>
        <v>9.423291653394699</v>
      </c>
      <c r="AA27" s="151">
        <v>16.579999923706055</v>
      </c>
      <c r="AB27" s="152" t="s">
        <v>128</v>
      </c>
      <c r="AC27" s="2">
        <v>25</v>
      </c>
      <c r="AD27" s="151">
        <v>3.111999988555908</v>
      </c>
      <c r="AE27" s="258" t="s">
        <v>153</v>
      </c>
      <c r="AF27" s="1"/>
    </row>
    <row r="28" spans="1:32" ht="11.25" customHeight="1">
      <c r="A28" s="220">
        <v>26</v>
      </c>
      <c r="B28" s="212">
        <v>12.510000228881836</v>
      </c>
      <c r="C28" s="212">
        <v>12.420000076293945</v>
      </c>
      <c r="D28" s="212">
        <v>11.479999542236328</v>
      </c>
      <c r="E28" s="212">
        <v>12.380000114440918</v>
      </c>
      <c r="F28" s="212">
        <v>12.869999885559082</v>
      </c>
      <c r="G28" s="212">
        <v>12.760000228881836</v>
      </c>
      <c r="H28" s="212">
        <v>13.079999923706055</v>
      </c>
      <c r="I28" s="212">
        <v>14.0600004196167</v>
      </c>
      <c r="J28" s="212">
        <v>14.789999961853027</v>
      </c>
      <c r="K28" s="212">
        <v>16.209999084472656</v>
      </c>
      <c r="L28" s="212">
        <v>16.950000762939453</v>
      </c>
      <c r="M28" s="212">
        <v>17.15999984741211</v>
      </c>
      <c r="N28" s="212">
        <v>17.40999984741211</v>
      </c>
      <c r="O28" s="212">
        <v>17.690000534057617</v>
      </c>
      <c r="P28" s="212">
        <v>17.719999313354492</v>
      </c>
      <c r="Q28" s="212">
        <v>16.75</v>
      </c>
      <c r="R28" s="212">
        <v>15.40999984741211</v>
      </c>
      <c r="S28" s="212">
        <v>14.800000190734863</v>
      </c>
      <c r="T28" s="212">
        <v>14.489999771118164</v>
      </c>
      <c r="U28" s="212">
        <v>14.270000457763672</v>
      </c>
      <c r="V28" s="212">
        <v>13.8100004196167</v>
      </c>
      <c r="W28" s="212">
        <v>13.529999732971191</v>
      </c>
      <c r="X28" s="212">
        <v>13.479999542236328</v>
      </c>
      <c r="Y28" s="212">
        <v>13.34000015258789</v>
      </c>
      <c r="Z28" s="219">
        <f t="shared" si="0"/>
        <v>14.557083328564962</v>
      </c>
      <c r="AA28" s="151">
        <v>17.860000610351562</v>
      </c>
      <c r="AB28" s="152" t="s">
        <v>129</v>
      </c>
      <c r="AC28" s="2">
        <v>26</v>
      </c>
      <c r="AD28" s="151">
        <v>11.420000076293945</v>
      </c>
      <c r="AE28" s="258" t="s">
        <v>154</v>
      </c>
      <c r="AF28" s="1"/>
    </row>
    <row r="29" spans="1:32" ht="11.25" customHeight="1">
      <c r="A29" s="220">
        <v>27</v>
      </c>
      <c r="B29" s="212">
        <v>13.359999656677246</v>
      </c>
      <c r="C29" s="212">
        <v>12.880000114440918</v>
      </c>
      <c r="D29" s="212">
        <v>12.739999771118164</v>
      </c>
      <c r="E29" s="212">
        <v>12.760000228881836</v>
      </c>
      <c r="F29" s="212">
        <v>12.720000267028809</v>
      </c>
      <c r="G29" s="212">
        <v>12.670000076293945</v>
      </c>
      <c r="H29" s="212">
        <v>9.09000015258789</v>
      </c>
      <c r="I29" s="212">
        <v>6.941999912261963</v>
      </c>
      <c r="J29" s="212">
        <v>5.71999979019165</v>
      </c>
      <c r="K29" s="212">
        <v>5.548999786376953</v>
      </c>
      <c r="L29" s="212">
        <v>5.453000068664551</v>
      </c>
      <c r="M29" s="212">
        <v>5.38100004196167</v>
      </c>
      <c r="N29" s="212">
        <v>5.232999801635742</v>
      </c>
      <c r="O29" s="212">
        <v>6.026000022888184</v>
      </c>
      <c r="P29" s="212">
        <v>5.730999946594238</v>
      </c>
      <c r="Q29" s="212">
        <v>5.964000225067139</v>
      </c>
      <c r="R29" s="212">
        <v>5.8470001220703125</v>
      </c>
      <c r="S29" s="212">
        <v>5.63700008392334</v>
      </c>
      <c r="T29" s="212">
        <v>5.752999782562256</v>
      </c>
      <c r="U29" s="212">
        <v>5.573999881744385</v>
      </c>
      <c r="V29" s="212">
        <v>5.171999931335449</v>
      </c>
      <c r="W29" s="212">
        <v>5.065999984741211</v>
      </c>
      <c r="X29" s="212">
        <v>5.002999782562256</v>
      </c>
      <c r="Y29" s="212">
        <v>5.151000022888184</v>
      </c>
      <c r="Z29" s="219">
        <f t="shared" si="0"/>
        <v>7.559249977270762</v>
      </c>
      <c r="AA29" s="151">
        <v>13.479999542236328</v>
      </c>
      <c r="AB29" s="152" t="s">
        <v>130</v>
      </c>
      <c r="AC29" s="2">
        <v>27</v>
      </c>
      <c r="AD29" s="151">
        <v>4.927999973297119</v>
      </c>
      <c r="AE29" s="258" t="s">
        <v>155</v>
      </c>
      <c r="AF29" s="1"/>
    </row>
    <row r="30" spans="1:32" ht="11.25" customHeight="1">
      <c r="A30" s="220">
        <v>28</v>
      </c>
      <c r="B30" s="212">
        <v>5.129000186920166</v>
      </c>
      <c r="C30" s="212">
        <v>4.949999809265137</v>
      </c>
      <c r="D30" s="212">
        <v>4.88700008392334</v>
      </c>
      <c r="E30" s="212">
        <v>4.9079999923706055</v>
      </c>
      <c r="F30" s="212">
        <v>4.835000038146973</v>
      </c>
      <c r="G30" s="212">
        <v>4.61299991607666</v>
      </c>
      <c r="H30" s="212">
        <v>4.285999774932861</v>
      </c>
      <c r="I30" s="212">
        <v>3.9070000648498535</v>
      </c>
      <c r="J30" s="212">
        <v>2.502000093460083</v>
      </c>
      <c r="K30" s="212">
        <v>1.1399999856948853</v>
      </c>
      <c r="L30" s="212">
        <v>1.1390000581741333</v>
      </c>
      <c r="M30" s="212">
        <v>1.9630000591278076</v>
      </c>
      <c r="N30" s="212">
        <v>2.828000068664551</v>
      </c>
      <c r="O30" s="212">
        <v>3.3459999561309814</v>
      </c>
      <c r="P30" s="212">
        <v>3.9690001010894775</v>
      </c>
      <c r="Q30" s="212">
        <v>4.697000026702881</v>
      </c>
      <c r="R30" s="212">
        <v>4.453999996185303</v>
      </c>
      <c r="S30" s="212">
        <v>3.822000026702881</v>
      </c>
      <c r="T30" s="212">
        <v>3.8540000915527344</v>
      </c>
      <c r="U30" s="212">
        <v>3.4730000495910645</v>
      </c>
      <c r="V30" s="212">
        <v>2.859999895095825</v>
      </c>
      <c r="W30" s="212">
        <v>2.944000005722046</v>
      </c>
      <c r="X30" s="212">
        <v>3.440000057220459</v>
      </c>
      <c r="Y30" s="212">
        <v>4.063000202178955</v>
      </c>
      <c r="Z30" s="219">
        <f t="shared" si="0"/>
        <v>3.667041689157486</v>
      </c>
      <c r="AA30" s="151">
        <v>5.235000133514404</v>
      </c>
      <c r="AB30" s="152" t="s">
        <v>131</v>
      </c>
      <c r="AC30" s="2">
        <v>28</v>
      </c>
      <c r="AD30" s="151">
        <v>0.9710000157356262</v>
      </c>
      <c r="AE30" s="258" t="s">
        <v>156</v>
      </c>
      <c r="AF30" s="1"/>
    </row>
    <row r="31" spans="1:32" ht="11.25" customHeight="1">
      <c r="A31" s="220">
        <v>29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9"/>
      <c r="AA31" s="151"/>
      <c r="AB31" s="152"/>
      <c r="AC31" s="2"/>
      <c r="AD31" s="151"/>
      <c r="AE31" s="258"/>
      <c r="AF31" s="1"/>
    </row>
    <row r="32" spans="1:32" ht="11.25" customHeight="1">
      <c r="A32" s="220">
        <v>30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9"/>
      <c r="AA32" s="151"/>
      <c r="AB32" s="152"/>
      <c r="AC32" s="2"/>
      <c r="AD32" s="151"/>
      <c r="AE32" s="258"/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10</v>
      </c>
      <c r="B34" s="222">
        <f aca="true" t="shared" si="1" ref="B34:Q34">AVERAGE(B3:B33)</f>
        <v>2.2123214613114084</v>
      </c>
      <c r="C34" s="222">
        <f t="shared" si="1"/>
        <v>1.9576071501443428</v>
      </c>
      <c r="D34" s="222">
        <f t="shared" si="1"/>
        <v>1.7457499936489123</v>
      </c>
      <c r="E34" s="222">
        <f t="shared" si="1"/>
        <v>1.6492143039192473</v>
      </c>
      <c r="F34" s="222">
        <f t="shared" si="1"/>
        <v>1.6147500159485</v>
      </c>
      <c r="G34" s="222">
        <f t="shared" si="1"/>
        <v>1.5231428565457463</v>
      </c>
      <c r="H34" s="222">
        <f t="shared" si="1"/>
        <v>1.5155714324542455</v>
      </c>
      <c r="I34" s="222">
        <f t="shared" si="1"/>
        <v>2.541857144662312</v>
      </c>
      <c r="J34" s="222">
        <f t="shared" si="1"/>
        <v>3.9228571448475122</v>
      </c>
      <c r="K34" s="222">
        <f t="shared" si="1"/>
        <v>5.5503214086805075</v>
      </c>
      <c r="L34" s="222">
        <f t="shared" si="1"/>
        <v>6.350857147148678</v>
      </c>
      <c r="M34" s="222">
        <f t="shared" si="1"/>
        <v>6.846250010388238</v>
      </c>
      <c r="N34" s="222">
        <f t="shared" si="1"/>
        <v>6.516678582344737</v>
      </c>
      <c r="O34" s="222">
        <f t="shared" si="1"/>
        <v>6.631964291845049</v>
      </c>
      <c r="P34" s="222">
        <f t="shared" si="1"/>
        <v>6.467107105468001</v>
      </c>
      <c r="Q34" s="222">
        <f t="shared" si="1"/>
        <v>6.199214292424066</v>
      </c>
      <c r="R34" s="222">
        <f>AVERAGE(R3:R33)</f>
        <v>5.61571432862963</v>
      </c>
      <c r="S34" s="222">
        <f aca="true" t="shared" si="2" ref="S34:Y34">AVERAGE(S3:S33)</f>
        <v>4.972714316632066</v>
      </c>
      <c r="T34" s="222">
        <f t="shared" si="2"/>
        <v>4.441142837916102</v>
      </c>
      <c r="U34" s="222">
        <f t="shared" si="2"/>
        <v>4.152035740869386</v>
      </c>
      <c r="V34" s="222">
        <f t="shared" si="2"/>
        <v>3.7233214028445736</v>
      </c>
      <c r="W34" s="222">
        <f t="shared" si="2"/>
        <v>3.26378569579018</v>
      </c>
      <c r="X34" s="222">
        <f t="shared" si="2"/>
        <v>2.8424999926771437</v>
      </c>
      <c r="Y34" s="222">
        <f t="shared" si="2"/>
        <v>2.6336786120331714</v>
      </c>
      <c r="Z34" s="222">
        <f>AVERAGE(B3:Y33)</f>
        <v>3.953764886215573</v>
      </c>
      <c r="AA34" s="223">
        <f>(AVERAGE(最高))</f>
        <v>8.389321446418762</v>
      </c>
      <c r="AB34" s="224"/>
      <c r="AC34" s="225"/>
      <c r="AD34" s="223">
        <f>(AVERAGE(最低))</f>
        <v>-0.07557143843067544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1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17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18.530000686645508</v>
      </c>
      <c r="C46" s="158">
        <v>9</v>
      </c>
      <c r="D46" s="159" t="s">
        <v>117</v>
      </c>
      <c r="E46" s="202"/>
      <c r="F46" s="156"/>
      <c r="G46" s="157">
        <f>MIN(最低)</f>
        <v>-5.326000213623047</v>
      </c>
      <c r="H46" s="158">
        <v>7</v>
      </c>
      <c r="I46" s="260" t="s">
        <v>137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3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3.4609999656677246</v>
      </c>
      <c r="C3" s="212">
        <v>4.327000141143799</v>
      </c>
      <c r="D3" s="212">
        <v>4.072999954223633</v>
      </c>
      <c r="E3" s="212">
        <v>4.252999782562256</v>
      </c>
      <c r="F3" s="212">
        <v>4.7170000076293945</v>
      </c>
      <c r="G3" s="212">
        <v>4.676000118255615</v>
      </c>
      <c r="H3" s="212">
        <v>4.75</v>
      </c>
      <c r="I3" s="212">
        <v>5.256999969482422</v>
      </c>
      <c r="J3" s="212">
        <v>5.59499979019165</v>
      </c>
      <c r="K3" s="212">
        <v>6.270999908447266</v>
      </c>
      <c r="L3" s="212">
        <v>6.609000205993652</v>
      </c>
      <c r="M3" s="212">
        <v>7.849999904632568</v>
      </c>
      <c r="N3" s="212">
        <v>9.359999656677246</v>
      </c>
      <c r="O3" s="212">
        <v>8.720000267028809</v>
      </c>
      <c r="P3" s="212">
        <v>8.149999618530273</v>
      </c>
      <c r="Q3" s="212">
        <v>8.15999984741211</v>
      </c>
      <c r="R3" s="212">
        <v>7.039999961853027</v>
      </c>
      <c r="S3" s="212">
        <v>5.572999954223633</v>
      </c>
      <c r="T3" s="212">
        <v>4.708000183105469</v>
      </c>
      <c r="U3" s="212">
        <v>4.360000133514404</v>
      </c>
      <c r="V3" s="212">
        <v>4.074999809265137</v>
      </c>
      <c r="W3" s="212">
        <v>4.065000057220459</v>
      </c>
      <c r="X3" s="212">
        <v>3.6530001163482666</v>
      </c>
      <c r="Y3" s="212">
        <v>3.3359999656677246</v>
      </c>
      <c r="Z3" s="219">
        <f aca="true" t="shared" si="0" ref="Z3:Z33">AVERAGE(B3:Y3)</f>
        <v>5.543291638294856</v>
      </c>
      <c r="AA3" s="151">
        <v>9.479999542236328</v>
      </c>
      <c r="AB3" s="152" t="s">
        <v>157</v>
      </c>
      <c r="AC3" s="2">
        <v>1</v>
      </c>
      <c r="AD3" s="151">
        <v>3.325000047683716</v>
      </c>
      <c r="AE3" s="258" t="s">
        <v>184</v>
      </c>
      <c r="AF3" s="1"/>
    </row>
    <row r="4" spans="1:32" ht="11.25" customHeight="1">
      <c r="A4" s="220">
        <v>2</v>
      </c>
      <c r="B4" s="212">
        <v>3.0299999713897705</v>
      </c>
      <c r="C4" s="212">
        <v>2.9660000801086426</v>
      </c>
      <c r="D4" s="212">
        <v>2.8610000610351562</v>
      </c>
      <c r="E4" s="212">
        <v>2.5969998836517334</v>
      </c>
      <c r="F4" s="212">
        <v>2.492000102996826</v>
      </c>
      <c r="G4" s="212">
        <v>2.5869998931884766</v>
      </c>
      <c r="H4" s="212">
        <v>2.7769999504089355</v>
      </c>
      <c r="I4" s="212">
        <v>3.125999927520752</v>
      </c>
      <c r="J4" s="212">
        <v>3.4639999866485596</v>
      </c>
      <c r="K4" s="212">
        <v>3.5480000972747803</v>
      </c>
      <c r="L4" s="212">
        <v>3.937999963760376</v>
      </c>
      <c r="M4" s="212">
        <v>3.3469998836517334</v>
      </c>
      <c r="N4" s="212">
        <v>3.368000030517578</v>
      </c>
      <c r="O4" s="212">
        <v>3.3570001125335693</v>
      </c>
      <c r="P4" s="212">
        <v>3.494999885559082</v>
      </c>
      <c r="Q4" s="212">
        <v>3.2200000286102295</v>
      </c>
      <c r="R4" s="212">
        <v>3.177999973297119</v>
      </c>
      <c r="S4" s="213">
        <v>3.1470000743865967</v>
      </c>
      <c r="T4" s="212">
        <v>2.618000030517578</v>
      </c>
      <c r="U4" s="212">
        <v>2.6080000400543213</v>
      </c>
      <c r="V4" s="212">
        <v>2.5339999198913574</v>
      </c>
      <c r="W4" s="212">
        <v>2.5439999103546143</v>
      </c>
      <c r="X4" s="212">
        <v>2.6489999294281006</v>
      </c>
      <c r="Y4" s="212">
        <v>2.6600000858306885</v>
      </c>
      <c r="Z4" s="219">
        <f t="shared" si="0"/>
        <v>3.004624992609024</v>
      </c>
      <c r="AA4" s="151">
        <v>4.2870001792907715</v>
      </c>
      <c r="AB4" s="152" t="s">
        <v>158</v>
      </c>
      <c r="AC4" s="2">
        <v>2</v>
      </c>
      <c r="AD4" s="151">
        <v>2.365000009536743</v>
      </c>
      <c r="AE4" s="258" t="s">
        <v>185</v>
      </c>
      <c r="AF4" s="1"/>
    </row>
    <row r="5" spans="1:32" ht="11.25" customHeight="1">
      <c r="A5" s="220">
        <v>3</v>
      </c>
      <c r="B5" s="212">
        <v>2.7130000591278076</v>
      </c>
      <c r="C5" s="212">
        <v>2.6700000762939453</v>
      </c>
      <c r="D5" s="212">
        <v>2.9240000247955322</v>
      </c>
      <c r="E5" s="212">
        <v>3.5999999046325684</v>
      </c>
      <c r="F5" s="212">
        <v>3.9700000286102295</v>
      </c>
      <c r="G5" s="212">
        <v>4.10699987411499</v>
      </c>
      <c r="H5" s="212">
        <v>4.581999778747559</v>
      </c>
      <c r="I5" s="212">
        <v>5.5970001220703125</v>
      </c>
      <c r="J5" s="212">
        <v>6.781000137329102</v>
      </c>
      <c r="K5" s="212">
        <v>8.180000305175781</v>
      </c>
      <c r="L5" s="212">
        <v>9.029999732971191</v>
      </c>
      <c r="M5" s="212">
        <v>9.350000381469727</v>
      </c>
      <c r="N5" s="212">
        <v>8.880000114440918</v>
      </c>
      <c r="O5" s="212">
        <v>8.170000076293945</v>
      </c>
      <c r="P5" s="212">
        <v>8.180000305175781</v>
      </c>
      <c r="Q5" s="212">
        <v>8.229999542236328</v>
      </c>
      <c r="R5" s="212">
        <v>7.75</v>
      </c>
      <c r="S5" s="212">
        <v>7.559999942779541</v>
      </c>
      <c r="T5" s="212">
        <v>7.400000095367432</v>
      </c>
      <c r="U5" s="212">
        <v>6.748000144958496</v>
      </c>
      <c r="V5" s="212">
        <v>4.47599983215332</v>
      </c>
      <c r="W5" s="212">
        <v>4.580999851226807</v>
      </c>
      <c r="X5" s="212">
        <v>4.697000026702881</v>
      </c>
      <c r="Y5" s="212">
        <v>4.65500020980835</v>
      </c>
      <c r="Z5" s="219">
        <f t="shared" si="0"/>
        <v>6.034625023603439</v>
      </c>
      <c r="AA5" s="151">
        <v>10.319999694824219</v>
      </c>
      <c r="AB5" s="152" t="s">
        <v>159</v>
      </c>
      <c r="AC5" s="2">
        <v>3</v>
      </c>
      <c r="AD5" s="151">
        <v>2.5859999656677246</v>
      </c>
      <c r="AE5" s="258" t="s">
        <v>186</v>
      </c>
      <c r="AF5" s="1"/>
    </row>
    <row r="6" spans="1:32" ht="11.25" customHeight="1">
      <c r="A6" s="220">
        <v>4</v>
      </c>
      <c r="B6" s="212">
        <v>3.9800000190734863</v>
      </c>
      <c r="C6" s="212">
        <v>3.5160000324249268</v>
      </c>
      <c r="D6" s="212">
        <v>3.5999999046325684</v>
      </c>
      <c r="E6" s="212">
        <v>3.8429999351501465</v>
      </c>
      <c r="F6" s="212">
        <v>3.9489998817443848</v>
      </c>
      <c r="G6" s="212">
        <v>4.4039998054504395</v>
      </c>
      <c r="H6" s="212">
        <v>4.605000019073486</v>
      </c>
      <c r="I6" s="212">
        <v>5.144000053405762</v>
      </c>
      <c r="J6" s="212">
        <v>6.486999988555908</v>
      </c>
      <c r="K6" s="212">
        <v>6.664999961853027</v>
      </c>
      <c r="L6" s="212">
        <v>7.070000171661377</v>
      </c>
      <c r="M6" s="212">
        <v>7.369999885559082</v>
      </c>
      <c r="N6" s="212">
        <v>7.269999980926514</v>
      </c>
      <c r="O6" s="212">
        <v>7.510000228881836</v>
      </c>
      <c r="P6" s="212">
        <v>7.53000020980835</v>
      </c>
      <c r="Q6" s="212">
        <v>7.730000019073486</v>
      </c>
      <c r="R6" s="212">
        <v>7.460000038146973</v>
      </c>
      <c r="S6" s="212">
        <v>7.090000152587891</v>
      </c>
      <c r="T6" s="212">
        <v>6.080999851226807</v>
      </c>
      <c r="U6" s="212">
        <v>5.785999774932861</v>
      </c>
      <c r="V6" s="212">
        <v>6.242000102996826</v>
      </c>
      <c r="W6" s="212">
        <v>6.114999771118164</v>
      </c>
      <c r="X6" s="212">
        <v>5.849999904632568</v>
      </c>
      <c r="Y6" s="212">
        <v>7.550000190734863</v>
      </c>
      <c r="Z6" s="219">
        <f t="shared" si="0"/>
        <v>5.951958328485489</v>
      </c>
      <c r="AA6" s="151">
        <v>8.09000015258789</v>
      </c>
      <c r="AB6" s="152" t="s">
        <v>160</v>
      </c>
      <c r="AC6" s="2">
        <v>4</v>
      </c>
      <c r="AD6" s="151">
        <v>3.4200000762939453</v>
      </c>
      <c r="AE6" s="258" t="s">
        <v>187</v>
      </c>
      <c r="AF6" s="1"/>
    </row>
    <row r="7" spans="1:32" ht="11.25" customHeight="1">
      <c r="A7" s="220">
        <v>5</v>
      </c>
      <c r="B7" s="212">
        <v>8.470000267028809</v>
      </c>
      <c r="C7" s="212">
        <v>9.0600004196167</v>
      </c>
      <c r="D7" s="212">
        <v>7.190000057220459</v>
      </c>
      <c r="E7" s="212">
        <v>8.699999809265137</v>
      </c>
      <c r="F7" s="212">
        <v>9.329999923706055</v>
      </c>
      <c r="G7" s="212">
        <v>7.690000057220459</v>
      </c>
      <c r="H7" s="212">
        <v>7.510000228881836</v>
      </c>
      <c r="I7" s="212">
        <v>8.449999809265137</v>
      </c>
      <c r="J7" s="212">
        <v>10.15999984741211</v>
      </c>
      <c r="K7" s="212">
        <v>12.34000015258789</v>
      </c>
      <c r="L7" s="212">
        <v>16.420000076293945</v>
      </c>
      <c r="M7" s="212">
        <v>16.65999984741211</v>
      </c>
      <c r="N7" s="212">
        <v>13.890000343322754</v>
      </c>
      <c r="O7" s="212">
        <v>13.25</v>
      </c>
      <c r="P7" s="212">
        <v>10</v>
      </c>
      <c r="Q7" s="212">
        <v>10.020000457763672</v>
      </c>
      <c r="R7" s="212">
        <v>10.039999961853027</v>
      </c>
      <c r="S7" s="212">
        <v>9.199999809265137</v>
      </c>
      <c r="T7" s="212">
        <v>9.289999961853027</v>
      </c>
      <c r="U7" s="212">
        <v>9.930000305175781</v>
      </c>
      <c r="V7" s="212">
        <v>9.220000267028809</v>
      </c>
      <c r="W7" s="212">
        <v>11.100000381469727</v>
      </c>
      <c r="X7" s="212">
        <v>12.0600004196167</v>
      </c>
      <c r="Y7" s="212">
        <v>12.539999961853027</v>
      </c>
      <c r="Z7" s="219">
        <f t="shared" si="0"/>
        <v>10.521666765213013</v>
      </c>
      <c r="AA7" s="151">
        <v>17.6200008392334</v>
      </c>
      <c r="AB7" s="152" t="s">
        <v>161</v>
      </c>
      <c r="AC7" s="2">
        <v>5</v>
      </c>
      <c r="AD7" s="151">
        <v>6.664000034332275</v>
      </c>
      <c r="AE7" s="258" t="s">
        <v>188</v>
      </c>
      <c r="AF7" s="1"/>
    </row>
    <row r="8" spans="1:32" ht="11.25" customHeight="1">
      <c r="A8" s="220">
        <v>6</v>
      </c>
      <c r="B8" s="212">
        <v>12.420000076293945</v>
      </c>
      <c r="C8" s="212">
        <v>12.359999656677246</v>
      </c>
      <c r="D8" s="212">
        <v>12.460000038146973</v>
      </c>
      <c r="E8" s="212">
        <v>12.59000015258789</v>
      </c>
      <c r="F8" s="212">
        <v>11.710000038146973</v>
      </c>
      <c r="G8" s="212">
        <v>11.170000076293945</v>
      </c>
      <c r="H8" s="212">
        <v>11.640000343322754</v>
      </c>
      <c r="I8" s="212">
        <v>11.970000267028809</v>
      </c>
      <c r="J8" s="212">
        <v>11.680000305175781</v>
      </c>
      <c r="K8" s="212">
        <v>10.789999961853027</v>
      </c>
      <c r="L8" s="212">
        <v>10.84000015258789</v>
      </c>
      <c r="M8" s="212">
        <v>10.779999732971191</v>
      </c>
      <c r="N8" s="212">
        <v>9.880000114440918</v>
      </c>
      <c r="O8" s="212">
        <v>8.949999809265137</v>
      </c>
      <c r="P8" s="212">
        <v>8.229999542236328</v>
      </c>
      <c r="Q8" s="212">
        <v>7.96999979019165</v>
      </c>
      <c r="R8" s="212">
        <v>7.869999885559082</v>
      </c>
      <c r="S8" s="212">
        <v>8.029999732971191</v>
      </c>
      <c r="T8" s="212">
        <v>8.0600004196167</v>
      </c>
      <c r="U8" s="212">
        <v>7.909999847412109</v>
      </c>
      <c r="V8" s="212">
        <v>7.480000019073486</v>
      </c>
      <c r="W8" s="212">
        <v>7.179999828338623</v>
      </c>
      <c r="X8" s="212">
        <v>6.828999996185303</v>
      </c>
      <c r="Y8" s="212">
        <v>6.861000061035156</v>
      </c>
      <c r="Z8" s="219">
        <f t="shared" si="0"/>
        <v>9.819166660308838</v>
      </c>
      <c r="AA8" s="151">
        <v>12.779999732971191</v>
      </c>
      <c r="AB8" s="152" t="s">
        <v>162</v>
      </c>
      <c r="AC8" s="2">
        <v>6</v>
      </c>
      <c r="AD8" s="151">
        <v>6.797999858856201</v>
      </c>
      <c r="AE8" s="258" t="s">
        <v>189</v>
      </c>
      <c r="AF8" s="1"/>
    </row>
    <row r="9" spans="1:32" ht="11.25" customHeight="1">
      <c r="A9" s="220">
        <v>7</v>
      </c>
      <c r="B9" s="212">
        <v>6.744999885559082</v>
      </c>
      <c r="C9" s="212">
        <v>6.691999912261963</v>
      </c>
      <c r="D9" s="212">
        <v>6.650000095367432</v>
      </c>
      <c r="E9" s="212">
        <v>6.460000038146973</v>
      </c>
      <c r="F9" s="212">
        <v>6.395999908447266</v>
      </c>
      <c r="G9" s="212">
        <v>5.836999893188477</v>
      </c>
      <c r="H9" s="212">
        <v>5.455999851226807</v>
      </c>
      <c r="I9" s="212">
        <v>4.580999851226807</v>
      </c>
      <c r="J9" s="212">
        <v>4.190000057220459</v>
      </c>
      <c r="K9" s="212">
        <v>3.9579999446868896</v>
      </c>
      <c r="L9" s="212">
        <v>3.6410000324249268</v>
      </c>
      <c r="M9" s="212">
        <v>3.515000104904175</v>
      </c>
      <c r="N9" s="212">
        <v>3.4830000400543213</v>
      </c>
      <c r="O9" s="212">
        <v>3.5360000133514404</v>
      </c>
      <c r="P9" s="212">
        <v>3.609999895095825</v>
      </c>
      <c r="Q9" s="212">
        <v>3.546999931335449</v>
      </c>
      <c r="R9" s="212">
        <v>3.430999994277954</v>
      </c>
      <c r="S9" s="212">
        <v>3.430999994277954</v>
      </c>
      <c r="T9" s="212">
        <v>3.2829999923706055</v>
      </c>
      <c r="U9" s="212">
        <v>3.125</v>
      </c>
      <c r="V9" s="212">
        <v>1.4559999704360962</v>
      </c>
      <c r="W9" s="212">
        <v>1.3300000429153442</v>
      </c>
      <c r="X9" s="212">
        <v>1.2350000143051147</v>
      </c>
      <c r="Y9" s="212">
        <v>1.2879999876022339</v>
      </c>
      <c r="Z9" s="219">
        <f t="shared" si="0"/>
        <v>4.036499977111816</v>
      </c>
      <c r="AA9" s="151">
        <v>6.861000061035156</v>
      </c>
      <c r="AB9" s="152" t="s">
        <v>142</v>
      </c>
      <c r="AC9" s="2">
        <v>7</v>
      </c>
      <c r="AD9" s="151">
        <v>1.1710000038146973</v>
      </c>
      <c r="AE9" s="258" t="s">
        <v>190</v>
      </c>
      <c r="AF9" s="1"/>
    </row>
    <row r="10" spans="1:32" ht="11.25" customHeight="1">
      <c r="A10" s="220">
        <v>8</v>
      </c>
      <c r="B10" s="212">
        <v>1.6039999723434448</v>
      </c>
      <c r="C10" s="212">
        <v>1.7410000562667847</v>
      </c>
      <c r="D10" s="212">
        <v>1.8580000400543213</v>
      </c>
      <c r="E10" s="212">
        <v>1.8680000305175781</v>
      </c>
      <c r="F10" s="212">
        <v>1.656999945640564</v>
      </c>
      <c r="G10" s="212">
        <v>1.5829999446868896</v>
      </c>
      <c r="H10" s="212">
        <v>1.9739999771118164</v>
      </c>
      <c r="I10" s="212">
        <v>3.696000099182129</v>
      </c>
      <c r="J10" s="212">
        <v>4.7829999923706055</v>
      </c>
      <c r="K10" s="212">
        <v>4.9730000495910645</v>
      </c>
      <c r="L10" s="212">
        <v>5.565000057220459</v>
      </c>
      <c r="M10" s="212">
        <v>5.248000144958496</v>
      </c>
      <c r="N10" s="212">
        <v>5.765999794006348</v>
      </c>
      <c r="O10" s="212">
        <v>5.861000061035156</v>
      </c>
      <c r="P10" s="212">
        <v>5.375</v>
      </c>
      <c r="Q10" s="212">
        <v>5.2170000076293945</v>
      </c>
      <c r="R10" s="212">
        <v>4.646999835968018</v>
      </c>
      <c r="S10" s="212">
        <v>4.203000068664551</v>
      </c>
      <c r="T10" s="212">
        <v>4.0229997634887695</v>
      </c>
      <c r="U10" s="212">
        <v>3.569000005722046</v>
      </c>
      <c r="V10" s="212">
        <v>3.3989999294281006</v>
      </c>
      <c r="W10" s="212">
        <v>2.5969998836517334</v>
      </c>
      <c r="X10" s="212">
        <v>2.2269999980926514</v>
      </c>
      <c r="Y10" s="212">
        <v>2.2269999980926514</v>
      </c>
      <c r="Z10" s="219">
        <f t="shared" si="0"/>
        <v>3.569208318988482</v>
      </c>
      <c r="AA10" s="151">
        <v>6.453000068664551</v>
      </c>
      <c r="AB10" s="152" t="s">
        <v>163</v>
      </c>
      <c r="AC10" s="2">
        <v>8</v>
      </c>
      <c r="AD10" s="151">
        <v>1.25600004196167</v>
      </c>
      <c r="AE10" s="258" t="s">
        <v>142</v>
      </c>
      <c r="AF10" s="1"/>
    </row>
    <row r="11" spans="1:32" ht="11.25" customHeight="1">
      <c r="A11" s="220">
        <v>9</v>
      </c>
      <c r="B11" s="212">
        <v>1.9950000047683716</v>
      </c>
      <c r="C11" s="212">
        <v>2.490999937057495</v>
      </c>
      <c r="D11" s="212">
        <v>2.3959999084472656</v>
      </c>
      <c r="E11" s="212">
        <v>2.259000062942505</v>
      </c>
      <c r="F11" s="212">
        <v>2.0789999961853027</v>
      </c>
      <c r="G11" s="212">
        <v>2.0160000324249268</v>
      </c>
      <c r="H11" s="212">
        <v>2.4170000553131104</v>
      </c>
      <c r="I11" s="212">
        <v>2.819000005722046</v>
      </c>
      <c r="J11" s="212">
        <v>3.0940001010894775</v>
      </c>
      <c r="K11" s="212">
        <v>3.927000045776367</v>
      </c>
      <c r="L11" s="212">
        <v>3.5869998931884766</v>
      </c>
      <c r="M11" s="212">
        <v>3.5989999771118164</v>
      </c>
      <c r="N11" s="212">
        <v>3.7260000705718994</v>
      </c>
      <c r="O11" s="212">
        <v>3.2279999256134033</v>
      </c>
      <c r="P11" s="212">
        <v>2.890000104904175</v>
      </c>
      <c r="Q11" s="212">
        <v>1.930999994277954</v>
      </c>
      <c r="R11" s="212">
        <v>0.8119999766349792</v>
      </c>
      <c r="S11" s="212">
        <v>0.6330000162124634</v>
      </c>
      <c r="T11" s="212">
        <v>0.16899999976158142</v>
      </c>
      <c r="U11" s="212">
        <v>0.08399999886751175</v>
      </c>
      <c r="V11" s="212">
        <v>0.45399999618530273</v>
      </c>
      <c r="W11" s="212">
        <v>0.8339999914169312</v>
      </c>
      <c r="X11" s="212">
        <v>1.5950000286102295</v>
      </c>
      <c r="Y11" s="212">
        <v>1.9220000505447388</v>
      </c>
      <c r="Z11" s="219">
        <f t="shared" si="0"/>
        <v>2.1232083405678472</v>
      </c>
      <c r="AA11" s="151">
        <v>4.4679999351501465</v>
      </c>
      <c r="AB11" s="152" t="s">
        <v>164</v>
      </c>
      <c r="AC11" s="2">
        <v>9</v>
      </c>
      <c r="AD11" s="151">
        <v>-0.03200000151991844</v>
      </c>
      <c r="AE11" s="258" t="s">
        <v>191</v>
      </c>
      <c r="AF11" s="1"/>
    </row>
    <row r="12" spans="1:32" ht="11.25" customHeight="1">
      <c r="A12" s="228">
        <v>10</v>
      </c>
      <c r="B12" s="214">
        <v>2.322999954223633</v>
      </c>
      <c r="C12" s="214">
        <v>2.9679999351501465</v>
      </c>
      <c r="D12" s="214">
        <v>4.046000003814697</v>
      </c>
      <c r="E12" s="214">
        <v>4.638000011444092</v>
      </c>
      <c r="F12" s="214">
        <v>5.051000118255615</v>
      </c>
      <c r="G12" s="214">
        <v>4.521999835968018</v>
      </c>
      <c r="H12" s="214">
        <v>4.776000022888184</v>
      </c>
      <c r="I12" s="214">
        <v>5.695000171661377</v>
      </c>
      <c r="J12" s="214">
        <v>7.070000171661377</v>
      </c>
      <c r="K12" s="214">
        <v>7.329999923706055</v>
      </c>
      <c r="L12" s="214">
        <v>6.993000030517578</v>
      </c>
      <c r="M12" s="214">
        <v>5.89300012588501</v>
      </c>
      <c r="N12" s="214">
        <v>6.210000038146973</v>
      </c>
      <c r="O12" s="214">
        <v>5.28000020980835</v>
      </c>
      <c r="P12" s="214">
        <v>4.455999851226807</v>
      </c>
      <c r="Q12" s="214">
        <v>3.5999999046325684</v>
      </c>
      <c r="R12" s="214">
        <v>2.8919999599456787</v>
      </c>
      <c r="S12" s="214">
        <v>2.9660000801086426</v>
      </c>
      <c r="T12" s="214">
        <v>3.2090001106262207</v>
      </c>
      <c r="U12" s="214">
        <v>2.618000030517578</v>
      </c>
      <c r="V12" s="214">
        <v>2.1110000610351562</v>
      </c>
      <c r="W12" s="214">
        <v>1.7630000114440918</v>
      </c>
      <c r="X12" s="214">
        <v>1.784000039100647</v>
      </c>
      <c r="Y12" s="214">
        <v>1.656999945640564</v>
      </c>
      <c r="Z12" s="229">
        <f t="shared" si="0"/>
        <v>4.160458356142044</v>
      </c>
      <c r="AA12" s="157">
        <v>7.739999771118164</v>
      </c>
      <c r="AB12" s="215" t="s">
        <v>165</v>
      </c>
      <c r="AC12" s="216">
        <v>10</v>
      </c>
      <c r="AD12" s="157">
        <v>1.5299999713897705</v>
      </c>
      <c r="AE12" s="259" t="s">
        <v>192</v>
      </c>
      <c r="AF12" s="1"/>
    </row>
    <row r="13" spans="1:32" ht="11.25" customHeight="1">
      <c r="A13" s="220">
        <v>11</v>
      </c>
      <c r="B13" s="212">
        <v>1.1080000400543213</v>
      </c>
      <c r="C13" s="212">
        <v>0.7179999947547913</v>
      </c>
      <c r="D13" s="212">
        <v>-0.06300000101327896</v>
      </c>
      <c r="E13" s="212">
        <v>-0.9070000052452087</v>
      </c>
      <c r="F13" s="212">
        <v>-0.4429999887943268</v>
      </c>
      <c r="G13" s="212">
        <v>-0.48500001430511475</v>
      </c>
      <c r="H13" s="212">
        <v>0.35899999737739563</v>
      </c>
      <c r="I13" s="212">
        <v>1.7100000381469727</v>
      </c>
      <c r="J13" s="212">
        <v>4.202000141143799</v>
      </c>
      <c r="K13" s="212">
        <v>8.210000038146973</v>
      </c>
      <c r="L13" s="212">
        <v>10.279999732971191</v>
      </c>
      <c r="M13" s="212">
        <v>11.039999961853027</v>
      </c>
      <c r="N13" s="212">
        <v>10.569999694824219</v>
      </c>
      <c r="O13" s="212">
        <v>11.319999694824219</v>
      </c>
      <c r="P13" s="212">
        <v>12.020000457763672</v>
      </c>
      <c r="Q13" s="212">
        <v>10.1899995803833</v>
      </c>
      <c r="R13" s="212">
        <v>9.40999984741211</v>
      </c>
      <c r="S13" s="212">
        <v>8.609999656677246</v>
      </c>
      <c r="T13" s="212">
        <v>7.400000095367432</v>
      </c>
      <c r="U13" s="212">
        <v>6.008999824523926</v>
      </c>
      <c r="V13" s="212">
        <v>6.040999889373779</v>
      </c>
      <c r="W13" s="212">
        <v>4.9629998207092285</v>
      </c>
      <c r="X13" s="212">
        <v>4.677999973297119</v>
      </c>
      <c r="Y13" s="212">
        <v>4.584000110626221</v>
      </c>
      <c r="Z13" s="219">
        <f t="shared" si="0"/>
        <v>5.4801666075363755</v>
      </c>
      <c r="AA13" s="151">
        <v>12.430000305175781</v>
      </c>
      <c r="AB13" s="152" t="s">
        <v>166</v>
      </c>
      <c r="AC13" s="2">
        <v>11</v>
      </c>
      <c r="AD13" s="151">
        <v>-1.2239999771118164</v>
      </c>
      <c r="AE13" s="258" t="s">
        <v>193</v>
      </c>
      <c r="AF13" s="1"/>
    </row>
    <row r="14" spans="1:32" ht="11.25" customHeight="1">
      <c r="A14" s="220">
        <v>12</v>
      </c>
      <c r="B14" s="212">
        <v>4.689000129699707</v>
      </c>
      <c r="C14" s="212">
        <v>4.48799991607666</v>
      </c>
      <c r="D14" s="212">
        <v>4.636000156402588</v>
      </c>
      <c r="E14" s="212">
        <v>4.563000202178955</v>
      </c>
      <c r="F14" s="212">
        <v>4.372000217437744</v>
      </c>
      <c r="G14" s="212">
        <v>0.8650000095367432</v>
      </c>
      <c r="H14" s="212">
        <v>1.9429999589920044</v>
      </c>
      <c r="I14" s="212">
        <v>6.860000133514404</v>
      </c>
      <c r="J14" s="212">
        <v>8.609999656677246</v>
      </c>
      <c r="K14" s="212">
        <v>10.270000457763672</v>
      </c>
      <c r="L14" s="212">
        <v>10.449999809265137</v>
      </c>
      <c r="M14" s="212">
        <v>11.59000015258789</v>
      </c>
      <c r="N14" s="212">
        <v>10.430000305175781</v>
      </c>
      <c r="O14" s="212">
        <v>10.65999984741211</v>
      </c>
      <c r="P14" s="212">
        <v>11.0600004196167</v>
      </c>
      <c r="Q14" s="212">
        <v>11.399999618530273</v>
      </c>
      <c r="R14" s="212">
        <v>11.170000076293945</v>
      </c>
      <c r="S14" s="212">
        <v>10.829999923706055</v>
      </c>
      <c r="T14" s="212">
        <v>9.989999771118164</v>
      </c>
      <c r="U14" s="212">
        <v>9.770000457763672</v>
      </c>
      <c r="V14" s="212">
        <v>9.4399995803833</v>
      </c>
      <c r="W14" s="212">
        <v>8.720000267028809</v>
      </c>
      <c r="X14" s="212">
        <v>8.40999984741211</v>
      </c>
      <c r="Y14" s="212">
        <v>7.730000019073486</v>
      </c>
      <c r="Z14" s="219">
        <f t="shared" si="0"/>
        <v>8.039416705568632</v>
      </c>
      <c r="AA14" s="151">
        <v>13.289999961853027</v>
      </c>
      <c r="AB14" s="152" t="s">
        <v>167</v>
      </c>
      <c r="AC14" s="2">
        <v>12</v>
      </c>
      <c r="AD14" s="151">
        <v>0.46399998664855957</v>
      </c>
      <c r="AE14" s="258" t="s">
        <v>97</v>
      </c>
      <c r="AF14" s="1"/>
    </row>
    <row r="15" spans="1:32" ht="11.25" customHeight="1">
      <c r="A15" s="220">
        <v>13</v>
      </c>
      <c r="B15" s="212">
        <v>7.570000171661377</v>
      </c>
      <c r="C15" s="212">
        <v>4.485000133514404</v>
      </c>
      <c r="D15" s="212">
        <v>4.019999980926514</v>
      </c>
      <c r="E15" s="212">
        <v>3.069999933242798</v>
      </c>
      <c r="F15" s="212">
        <v>2.63700008392334</v>
      </c>
      <c r="G15" s="212">
        <v>2.7960000038146973</v>
      </c>
      <c r="H15" s="212">
        <v>5.921000003814697</v>
      </c>
      <c r="I15" s="212">
        <v>8.239999771118164</v>
      </c>
      <c r="J15" s="212">
        <v>11.600000381469727</v>
      </c>
      <c r="K15" s="212">
        <v>16.6299991607666</v>
      </c>
      <c r="L15" s="212">
        <v>18.420000076293945</v>
      </c>
      <c r="M15" s="212">
        <v>19.920000076293945</v>
      </c>
      <c r="N15" s="212">
        <v>20.309999465942383</v>
      </c>
      <c r="O15" s="212">
        <v>20</v>
      </c>
      <c r="P15" s="212">
        <v>19.979999542236328</v>
      </c>
      <c r="Q15" s="212">
        <v>11.699999809265137</v>
      </c>
      <c r="R15" s="212">
        <v>10.029999732971191</v>
      </c>
      <c r="S15" s="212">
        <v>8.829999923706055</v>
      </c>
      <c r="T15" s="212">
        <v>8.25</v>
      </c>
      <c r="U15" s="212">
        <v>8.170000076293945</v>
      </c>
      <c r="V15" s="212">
        <v>7.46999979019165</v>
      </c>
      <c r="W15" s="212">
        <v>6.436999797821045</v>
      </c>
      <c r="X15" s="212">
        <v>5.929999828338623</v>
      </c>
      <c r="Y15" s="212">
        <v>4.76800012588501</v>
      </c>
      <c r="Z15" s="219">
        <f t="shared" si="0"/>
        <v>9.882666577895483</v>
      </c>
      <c r="AA15" s="151">
        <v>21.010000228881836</v>
      </c>
      <c r="AB15" s="152" t="s">
        <v>70</v>
      </c>
      <c r="AC15" s="2">
        <v>13</v>
      </c>
      <c r="AD15" s="151">
        <v>2.299999952316284</v>
      </c>
      <c r="AE15" s="258" t="s">
        <v>194</v>
      </c>
      <c r="AF15" s="1"/>
    </row>
    <row r="16" spans="1:32" ht="11.25" customHeight="1">
      <c r="A16" s="220">
        <v>14</v>
      </c>
      <c r="B16" s="212">
        <v>4.620999813079834</v>
      </c>
      <c r="C16" s="212">
        <v>4.696000099182129</v>
      </c>
      <c r="D16" s="212">
        <v>3.2920000553131104</v>
      </c>
      <c r="E16" s="212">
        <v>2.7850000858306885</v>
      </c>
      <c r="F16" s="212">
        <v>4.1579999923706055</v>
      </c>
      <c r="G16" s="212">
        <v>4.5279998779296875</v>
      </c>
      <c r="H16" s="212">
        <v>4.2210001945495605</v>
      </c>
      <c r="I16" s="212">
        <v>6.502999782562256</v>
      </c>
      <c r="J16" s="212">
        <v>7.980000019073486</v>
      </c>
      <c r="K16" s="212">
        <v>8.600000381469727</v>
      </c>
      <c r="L16" s="212">
        <v>8.760000228881836</v>
      </c>
      <c r="M16" s="212">
        <v>9.239999771118164</v>
      </c>
      <c r="N16" s="212">
        <v>8.869999885559082</v>
      </c>
      <c r="O16" s="212">
        <v>9.640000343322754</v>
      </c>
      <c r="P16" s="212">
        <v>9.180000305175781</v>
      </c>
      <c r="Q16" s="212">
        <v>8.8100004196167</v>
      </c>
      <c r="R16" s="212">
        <v>8.489999771118164</v>
      </c>
      <c r="S16" s="212">
        <v>8.180000305175781</v>
      </c>
      <c r="T16" s="212">
        <v>7.610000133514404</v>
      </c>
      <c r="U16" s="212">
        <v>7.21999979019165</v>
      </c>
      <c r="V16" s="212">
        <v>7.329999923706055</v>
      </c>
      <c r="W16" s="212">
        <v>5.76200008392334</v>
      </c>
      <c r="X16" s="212">
        <v>5.138999938964844</v>
      </c>
      <c r="Y16" s="212">
        <v>3.375</v>
      </c>
      <c r="Z16" s="219">
        <f t="shared" si="0"/>
        <v>6.624583383401235</v>
      </c>
      <c r="AA16" s="151">
        <v>10.619999885559082</v>
      </c>
      <c r="AB16" s="152" t="s">
        <v>168</v>
      </c>
      <c r="AC16" s="2">
        <v>14</v>
      </c>
      <c r="AD16" s="151">
        <v>2.5209999084472656</v>
      </c>
      <c r="AE16" s="258" t="s">
        <v>195</v>
      </c>
      <c r="AF16" s="1"/>
    </row>
    <row r="17" spans="1:32" ht="11.25" customHeight="1">
      <c r="A17" s="220">
        <v>15</v>
      </c>
      <c r="B17" s="212">
        <v>4.78000020980835</v>
      </c>
      <c r="C17" s="212">
        <v>3.8289999961853027</v>
      </c>
      <c r="D17" s="212">
        <v>4.125</v>
      </c>
      <c r="E17" s="212">
        <v>5.583000183105469</v>
      </c>
      <c r="F17" s="212">
        <v>3.6710000038146973</v>
      </c>
      <c r="G17" s="212">
        <v>3.5969998836517334</v>
      </c>
      <c r="H17" s="212">
        <v>6.047999858856201</v>
      </c>
      <c r="I17" s="212">
        <v>7.989999771118164</v>
      </c>
      <c r="J17" s="212">
        <v>8.600000381469727</v>
      </c>
      <c r="K17" s="212">
        <v>10.930000305175781</v>
      </c>
      <c r="L17" s="212">
        <v>11.529999732971191</v>
      </c>
      <c r="M17" s="212">
        <v>12.84000015258789</v>
      </c>
      <c r="N17" s="212">
        <v>13.729999542236328</v>
      </c>
      <c r="O17" s="212">
        <v>13.739999771118164</v>
      </c>
      <c r="P17" s="212">
        <v>14.239999771118164</v>
      </c>
      <c r="Q17" s="212">
        <v>11.970000267028809</v>
      </c>
      <c r="R17" s="212">
        <v>12.300000190734863</v>
      </c>
      <c r="S17" s="212">
        <v>13.029999732971191</v>
      </c>
      <c r="T17" s="212">
        <v>15.25</v>
      </c>
      <c r="U17" s="212">
        <v>15.680000305175781</v>
      </c>
      <c r="V17" s="212">
        <v>14.489999771118164</v>
      </c>
      <c r="W17" s="212">
        <v>13.760000228881836</v>
      </c>
      <c r="X17" s="212">
        <v>13.609999656677246</v>
      </c>
      <c r="Y17" s="212">
        <v>13.680000305175781</v>
      </c>
      <c r="Z17" s="219">
        <f t="shared" si="0"/>
        <v>10.3751250008742</v>
      </c>
      <c r="AA17" s="151">
        <v>15.75</v>
      </c>
      <c r="AB17" s="152" t="s">
        <v>169</v>
      </c>
      <c r="AC17" s="2">
        <v>15</v>
      </c>
      <c r="AD17" s="151">
        <v>3.3429999351501465</v>
      </c>
      <c r="AE17" s="258" t="s">
        <v>196</v>
      </c>
      <c r="AF17" s="1"/>
    </row>
    <row r="18" spans="1:32" ht="11.25" customHeight="1">
      <c r="A18" s="220">
        <v>16</v>
      </c>
      <c r="B18" s="212">
        <v>13.859999656677246</v>
      </c>
      <c r="C18" s="212">
        <v>14.140000343322754</v>
      </c>
      <c r="D18" s="212">
        <v>14.579999923706055</v>
      </c>
      <c r="E18" s="212">
        <v>14.510000228881836</v>
      </c>
      <c r="F18" s="212">
        <v>14.109999656677246</v>
      </c>
      <c r="G18" s="212">
        <v>13.859999656677246</v>
      </c>
      <c r="H18" s="212">
        <v>13.359999656677246</v>
      </c>
      <c r="I18" s="212">
        <v>13.479999542236328</v>
      </c>
      <c r="J18" s="212">
        <v>15.539999961853027</v>
      </c>
      <c r="K18" s="212">
        <v>16.360000610351562</v>
      </c>
      <c r="L18" s="212">
        <v>16.979999542236328</v>
      </c>
      <c r="M18" s="212">
        <v>13.430000305175781</v>
      </c>
      <c r="N18" s="212">
        <v>12.170000076293945</v>
      </c>
      <c r="O18" s="212">
        <v>11.890000343322754</v>
      </c>
      <c r="P18" s="212">
        <v>10.270000457763672</v>
      </c>
      <c r="Q18" s="212">
        <v>10.710000038146973</v>
      </c>
      <c r="R18" s="212">
        <v>10.479999542236328</v>
      </c>
      <c r="S18" s="212">
        <v>9.710000038146973</v>
      </c>
      <c r="T18" s="212">
        <v>8.989999771118164</v>
      </c>
      <c r="U18" s="212">
        <v>9.050000190734863</v>
      </c>
      <c r="V18" s="212">
        <v>8.399999618530273</v>
      </c>
      <c r="W18" s="212">
        <v>7.739999771118164</v>
      </c>
      <c r="X18" s="212">
        <v>7.570000171661377</v>
      </c>
      <c r="Y18" s="212">
        <v>7.210000038146973</v>
      </c>
      <c r="Z18" s="219">
        <f t="shared" si="0"/>
        <v>12.01666663090388</v>
      </c>
      <c r="AA18" s="151">
        <v>17.1299991607666</v>
      </c>
      <c r="AB18" s="152" t="s">
        <v>170</v>
      </c>
      <c r="AC18" s="2">
        <v>16</v>
      </c>
      <c r="AD18" s="151">
        <v>6.486999988555908</v>
      </c>
      <c r="AE18" s="258" t="s">
        <v>197</v>
      </c>
      <c r="AF18" s="1"/>
    </row>
    <row r="19" spans="1:32" ht="11.25" customHeight="1">
      <c r="A19" s="220">
        <v>17</v>
      </c>
      <c r="B19" s="212">
        <v>6.317999839782715</v>
      </c>
      <c r="C19" s="212">
        <v>5.622000217437744</v>
      </c>
      <c r="D19" s="212">
        <v>5.125999927520752</v>
      </c>
      <c r="E19" s="212">
        <v>4.946000099182129</v>
      </c>
      <c r="F19" s="212">
        <v>4.007999897003174</v>
      </c>
      <c r="G19" s="212">
        <v>4.039999961853027</v>
      </c>
      <c r="H19" s="212">
        <v>3.88100004196167</v>
      </c>
      <c r="I19" s="212">
        <v>5.855999946594238</v>
      </c>
      <c r="J19" s="212">
        <v>8.3100004196167</v>
      </c>
      <c r="K19" s="212">
        <v>9.779999732971191</v>
      </c>
      <c r="L19" s="212">
        <v>9.9399995803833</v>
      </c>
      <c r="M19" s="212">
        <v>9.829999923706055</v>
      </c>
      <c r="N19" s="212">
        <v>8.539999961853027</v>
      </c>
      <c r="O19" s="212">
        <v>8.420000076293945</v>
      </c>
      <c r="P19" s="212">
        <v>8.329999923706055</v>
      </c>
      <c r="Q19" s="212">
        <v>7.860000133514404</v>
      </c>
      <c r="R19" s="212">
        <v>7.789999961853027</v>
      </c>
      <c r="S19" s="212">
        <v>7.940000057220459</v>
      </c>
      <c r="T19" s="212">
        <v>8.109999656677246</v>
      </c>
      <c r="U19" s="212">
        <v>7.900000095367432</v>
      </c>
      <c r="V19" s="212">
        <v>7.670000076293945</v>
      </c>
      <c r="W19" s="212">
        <v>7.900000095367432</v>
      </c>
      <c r="X19" s="212">
        <v>6.796000003814697</v>
      </c>
      <c r="Y19" s="212">
        <v>6.479000091552734</v>
      </c>
      <c r="Z19" s="219">
        <f t="shared" si="0"/>
        <v>7.141333321730296</v>
      </c>
      <c r="AA19" s="151">
        <v>10.899999618530273</v>
      </c>
      <c r="AB19" s="152" t="s">
        <v>171</v>
      </c>
      <c r="AC19" s="2">
        <v>17</v>
      </c>
      <c r="AD19" s="151">
        <v>2.7939999103546143</v>
      </c>
      <c r="AE19" s="258" t="s">
        <v>198</v>
      </c>
      <c r="AF19" s="1"/>
    </row>
    <row r="20" spans="1:32" ht="11.25" customHeight="1">
      <c r="A20" s="220">
        <v>18</v>
      </c>
      <c r="B20" s="212">
        <v>6.078999996185303</v>
      </c>
      <c r="C20" s="212">
        <v>5.836999893188477</v>
      </c>
      <c r="D20" s="212">
        <v>5.583000183105469</v>
      </c>
      <c r="E20" s="212">
        <v>5.2769999504089355</v>
      </c>
      <c r="F20" s="212">
        <v>5.382999897003174</v>
      </c>
      <c r="G20" s="212">
        <v>5.499000072479248</v>
      </c>
      <c r="H20" s="212">
        <v>5.7210001945495605</v>
      </c>
      <c r="I20" s="212">
        <v>6.480999946594238</v>
      </c>
      <c r="J20" s="212">
        <v>7.239999771118164</v>
      </c>
      <c r="K20" s="212">
        <v>7.960000038146973</v>
      </c>
      <c r="L20" s="212">
        <v>8.140000343322754</v>
      </c>
      <c r="M20" s="212">
        <v>7.840000152587891</v>
      </c>
      <c r="N20" s="212">
        <v>7.21999979019165</v>
      </c>
      <c r="O20" s="212">
        <v>7</v>
      </c>
      <c r="P20" s="212">
        <v>7.269999980926514</v>
      </c>
      <c r="Q20" s="212">
        <v>6.311999797821045</v>
      </c>
      <c r="R20" s="212">
        <v>5.699999809265137</v>
      </c>
      <c r="S20" s="212">
        <v>5.573999881744385</v>
      </c>
      <c r="T20" s="212">
        <v>5.045000076293945</v>
      </c>
      <c r="U20" s="212">
        <v>3.947000026702881</v>
      </c>
      <c r="V20" s="212">
        <v>2.9119999408721924</v>
      </c>
      <c r="W20" s="212">
        <v>2.743000030517578</v>
      </c>
      <c r="X20" s="212">
        <v>3.187000036239624</v>
      </c>
      <c r="Y20" s="212">
        <v>3.3450000286102295</v>
      </c>
      <c r="Z20" s="219">
        <f t="shared" si="0"/>
        <v>5.720624993244807</v>
      </c>
      <c r="AA20" s="151">
        <v>8.569999694824219</v>
      </c>
      <c r="AB20" s="152" t="s">
        <v>60</v>
      </c>
      <c r="AC20" s="2">
        <v>18</v>
      </c>
      <c r="AD20" s="151">
        <v>2.7109999656677246</v>
      </c>
      <c r="AE20" s="258" t="s">
        <v>199</v>
      </c>
      <c r="AF20" s="1"/>
    </row>
    <row r="21" spans="1:32" ht="11.25" customHeight="1">
      <c r="A21" s="220">
        <v>19</v>
      </c>
      <c r="B21" s="212">
        <v>2.9019999504089355</v>
      </c>
      <c r="C21" s="212">
        <v>2.8489999771118164</v>
      </c>
      <c r="D21" s="212">
        <v>2.5429999828338623</v>
      </c>
      <c r="E21" s="212">
        <v>2.828000068664551</v>
      </c>
      <c r="F21" s="212">
        <v>3.0290000438690186</v>
      </c>
      <c r="G21" s="212">
        <v>2.796999931335449</v>
      </c>
      <c r="H21" s="212">
        <v>3.683000087738037</v>
      </c>
      <c r="I21" s="212">
        <v>5.004000186920166</v>
      </c>
      <c r="J21" s="212">
        <v>6.10099983215332</v>
      </c>
      <c r="K21" s="212">
        <v>7.050000190734863</v>
      </c>
      <c r="L21" s="212">
        <v>6.703000068664551</v>
      </c>
      <c r="M21" s="212">
        <v>7.110000133514404</v>
      </c>
      <c r="N21" s="212">
        <v>7.03000020980835</v>
      </c>
      <c r="O21" s="212">
        <v>7.090000152587891</v>
      </c>
      <c r="P21" s="212">
        <v>7.599999904632568</v>
      </c>
      <c r="Q21" s="212">
        <v>6.940999984741211</v>
      </c>
      <c r="R21" s="212">
        <v>7.079999923706055</v>
      </c>
      <c r="S21" s="212">
        <v>7.150000095367432</v>
      </c>
      <c r="T21" s="212">
        <v>7.289999961853027</v>
      </c>
      <c r="U21" s="212">
        <v>7.309999942779541</v>
      </c>
      <c r="V21" s="212">
        <v>6.9770002365112305</v>
      </c>
      <c r="W21" s="212">
        <v>7.360000133514404</v>
      </c>
      <c r="X21" s="212">
        <v>7.409999847412109</v>
      </c>
      <c r="Y21" s="212">
        <v>7.369999885559082</v>
      </c>
      <c r="Z21" s="219">
        <f t="shared" si="0"/>
        <v>5.800291697184245</v>
      </c>
      <c r="AA21" s="151">
        <v>8.359999656677246</v>
      </c>
      <c r="AB21" s="152" t="s">
        <v>172</v>
      </c>
      <c r="AC21" s="2">
        <v>19</v>
      </c>
      <c r="AD21" s="151">
        <v>2.500999927520752</v>
      </c>
      <c r="AE21" s="258" t="s">
        <v>195</v>
      </c>
      <c r="AF21" s="1"/>
    </row>
    <row r="22" spans="1:32" ht="11.25" customHeight="1">
      <c r="A22" s="228">
        <v>20</v>
      </c>
      <c r="B22" s="214">
        <v>6.703000068664551</v>
      </c>
      <c r="C22" s="214">
        <v>6.046999931335449</v>
      </c>
      <c r="D22" s="214">
        <v>5.4770002365112305</v>
      </c>
      <c r="E22" s="214">
        <v>5.921000003814697</v>
      </c>
      <c r="F22" s="214">
        <v>4.515999794006348</v>
      </c>
      <c r="G22" s="214">
        <v>4.23199987411499</v>
      </c>
      <c r="H22" s="214">
        <v>4.802000045776367</v>
      </c>
      <c r="I22" s="214">
        <v>7.059999942779541</v>
      </c>
      <c r="J22" s="214">
        <v>9.760000228881836</v>
      </c>
      <c r="K22" s="214">
        <v>11.800000190734863</v>
      </c>
      <c r="L22" s="214">
        <v>14.420000076293945</v>
      </c>
      <c r="M22" s="214">
        <v>16.360000610351562</v>
      </c>
      <c r="N22" s="214">
        <v>17.110000610351562</v>
      </c>
      <c r="O22" s="214">
        <v>18.489999771118164</v>
      </c>
      <c r="P22" s="214">
        <v>16.579999923706055</v>
      </c>
      <c r="Q22" s="214">
        <v>17.030000686645508</v>
      </c>
      <c r="R22" s="214">
        <v>18.770000457763672</v>
      </c>
      <c r="S22" s="214">
        <v>17.75</v>
      </c>
      <c r="T22" s="214">
        <v>16.969999313354492</v>
      </c>
      <c r="U22" s="214">
        <v>16.290000915527344</v>
      </c>
      <c r="V22" s="214">
        <v>15.960000038146973</v>
      </c>
      <c r="W22" s="214">
        <v>15.579999923706055</v>
      </c>
      <c r="X22" s="214">
        <v>15.59000015258789</v>
      </c>
      <c r="Y22" s="214">
        <v>16.520000457763672</v>
      </c>
      <c r="Z22" s="229">
        <f t="shared" si="0"/>
        <v>12.489083468914032</v>
      </c>
      <c r="AA22" s="157">
        <v>19.459999084472656</v>
      </c>
      <c r="AB22" s="215" t="s">
        <v>173</v>
      </c>
      <c r="AC22" s="216">
        <v>20</v>
      </c>
      <c r="AD22" s="157">
        <v>3.4609999656677246</v>
      </c>
      <c r="AE22" s="259" t="s">
        <v>200</v>
      </c>
      <c r="AF22" s="1"/>
    </row>
    <row r="23" spans="1:32" ht="11.25" customHeight="1">
      <c r="A23" s="220">
        <v>21</v>
      </c>
      <c r="B23" s="212">
        <v>16.90999984741211</v>
      </c>
      <c r="C23" s="212">
        <v>17.31999969482422</v>
      </c>
      <c r="D23" s="212">
        <v>17.389999389648438</v>
      </c>
      <c r="E23" s="212">
        <v>17.520000457763672</v>
      </c>
      <c r="F23" s="212">
        <v>17.479999542236328</v>
      </c>
      <c r="G23" s="212">
        <v>17.770000457763672</v>
      </c>
      <c r="H23" s="212">
        <v>17.65999984741211</v>
      </c>
      <c r="I23" s="212">
        <v>11.350000381469727</v>
      </c>
      <c r="J23" s="212">
        <v>9.789999961853027</v>
      </c>
      <c r="K23" s="212">
        <v>11.130000114440918</v>
      </c>
      <c r="L23" s="212">
        <v>12.020000457763672</v>
      </c>
      <c r="M23" s="212">
        <v>12.109999656677246</v>
      </c>
      <c r="N23" s="212">
        <v>11.489999771118164</v>
      </c>
      <c r="O23" s="212">
        <v>15.0600004196167</v>
      </c>
      <c r="P23" s="212">
        <v>15.609999656677246</v>
      </c>
      <c r="Q23" s="212">
        <v>13.4399995803833</v>
      </c>
      <c r="R23" s="212">
        <v>11.09000015258789</v>
      </c>
      <c r="S23" s="212">
        <v>8.609999656677246</v>
      </c>
      <c r="T23" s="212">
        <v>6.960999965667725</v>
      </c>
      <c r="U23" s="212">
        <v>6.677000045776367</v>
      </c>
      <c r="V23" s="212">
        <v>6.13700008392334</v>
      </c>
      <c r="W23" s="212">
        <v>5.590000152587891</v>
      </c>
      <c r="X23" s="212">
        <v>4.578000068664551</v>
      </c>
      <c r="Y23" s="212">
        <v>4.26200008392334</v>
      </c>
      <c r="Z23" s="219">
        <f t="shared" si="0"/>
        <v>11.998124976952871</v>
      </c>
      <c r="AA23" s="151">
        <v>17.989999771118164</v>
      </c>
      <c r="AB23" s="152" t="s">
        <v>174</v>
      </c>
      <c r="AC23" s="2">
        <v>21</v>
      </c>
      <c r="AD23" s="151">
        <v>3.944999933242798</v>
      </c>
      <c r="AE23" s="258" t="s">
        <v>201</v>
      </c>
      <c r="AF23" s="1"/>
    </row>
    <row r="24" spans="1:32" ht="11.25" customHeight="1">
      <c r="A24" s="220">
        <v>22</v>
      </c>
      <c r="B24" s="212">
        <v>3.5429999828338623</v>
      </c>
      <c r="C24" s="212">
        <v>4.609000205993652</v>
      </c>
      <c r="D24" s="212">
        <v>2.8259999752044678</v>
      </c>
      <c r="E24" s="212">
        <v>2.7109999656677246</v>
      </c>
      <c r="F24" s="212">
        <v>1.3389999866485596</v>
      </c>
      <c r="G24" s="212">
        <v>1.687999963760376</v>
      </c>
      <c r="H24" s="212">
        <v>3.8510000705718994</v>
      </c>
      <c r="I24" s="212">
        <v>6.111000061035156</v>
      </c>
      <c r="J24" s="212">
        <v>7.510000228881836</v>
      </c>
      <c r="K24" s="212">
        <v>9.34000015258789</v>
      </c>
      <c r="L24" s="212">
        <v>9.170000076293945</v>
      </c>
      <c r="M24" s="212">
        <v>8.15999984741211</v>
      </c>
      <c r="N24" s="212">
        <v>9.039999961853027</v>
      </c>
      <c r="O24" s="212">
        <v>9.119999885559082</v>
      </c>
      <c r="P24" s="212">
        <v>7.900000095367432</v>
      </c>
      <c r="Q24" s="212">
        <v>7.840000152587891</v>
      </c>
      <c r="R24" s="212">
        <v>7.75</v>
      </c>
      <c r="S24" s="212">
        <v>7.75</v>
      </c>
      <c r="T24" s="212">
        <v>7.139999866485596</v>
      </c>
      <c r="U24" s="212">
        <v>6.426000118255615</v>
      </c>
      <c r="V24" s="212">
        <v>6.3520002365112305</v>
      </c>
      <c r="W24" s="212">
        <v>6.796000003814697</v>
      </c>
      <c r="X24" s="212">
        <v>6.605999946594238</v>
      </c>
      <c r="Y24" s="212">
        <v>6.679999828338623</v>
      </c>
      <c r="Z24" s="219">
        <f t="shared" si="0"/>
        <v>6.260750025510788</v>
      </c>
      <c r="AA24" s="151">
        <v>10.529999732971191</v>
      </c>
      <c r="AB24" s="152" t="s">
        <v>156</v>
      </c>
      <c r="AC24" s="2">
        <v>22</v>
      </c>
      <c r="AD24" s="151">
        <v>1.128000020980835</v>
      </c>
      <c r="AE24" s="258" t="s">
        <v>202</v>
      </c>
      <c r="AF24" s="1"/>
    </row>
    <row r="25" spans="1:32" ht="11.25" customHeight="1">
      <c r="A25" s="220">
        <v>23</v>
      </c>
      <c r="B25" s="212">
        <v>6.817999839782715</v>
      </c>
      <c r="C25" s="212">
        <v>6.543000221252441</v>
      </c>
      <c r="D25" s="212">
        <v>6.617000102996826</v>
      </c>
      <c r="E25" s="212">
        <v>6.5</v>
      </c>
      <c r="F25" s="212">
        <v>6.64900016784668</v>
      </c>
      <c r="G25" s="212">
        <v>6.64900016784668</v>
      </c>
      <c r="H25" s="212">
        <v>6.839000225067139</v>
      </c>
      <c r="I25" s="212">
        <v>7.510000228881836</v>
      </c>
      <c r="J25" s="212">
        <v>7.5</v>
      </c>
      <c r="K25" s="212">
        <v>7.860000133514404</v>
      </c>
      <c r="L25" s="212">
        <v>8.050000190734863</v>
      </c>
      <c r="M25" s="212">
        <v>8.449999809265137</v>
      </c>
      <c r="N25" s="212">
        <v>8.300000190734863</v>
      </c>
      <c r="O25" s="212">
        <v>8.600000381469727</v>
      </c>
      <c r="P25" s="212">
        <v>8.65999984741211</v>
      </c>
      <c r="Q25" s="212">
        <v>8.65999984741211</v>
      </c>
      <c r="R25" s="212">
        <v>8.5600004196167</v>
      </c>
      <c r="S25" s="212">
        <v>8.550000190734863</v>
      </c>
      <c r="T25" s="212">
        <v>8.710000038146973</v>
      </c>
      <c r="U25" s="212">
        <v>8.470000267028809</v>
      </c>
      <c r="V25" s="212">
        <v>8.420000076293945</v>
      </c>
      <c r="W25" s="212">
        <v>8.539999961853027</v>
      </c>
      <c r="X25" s="212">
        <v>8.510000228881836</v>
      </c>
      <c r="Y25" s="212">
        <v>8.760000228881836</v>
      </c>
      <c r="Z25" s="219">
        <f t="shared" si="0"/>
        <v>7.863541781902313</v>
      </c>
      <c r="AA25" s="151">
        <v>9.350000381469727</v>
      </c>
      <c r="AB25" s="152" t="s">
        <v>175</v>
      </c>
      <c r="AC25" s="2">
        <v>23</v>
      </c>
      <c r="AD25" s="151">
        <v>6.321000099182129</v>
      </c>
      <c r="AE25" s="258" t="s">
        <v>203</v>
      </c>
      <c r="AF25" s="1"/>
    </row>
    <row r="26" spans="1:32" ht="11.25" customHeight="1">
      <c r="A26" s="220">
        <v>24</v>
      </c>
      <c r="B26" s="212">
        <v>8.449999809265137</v>
      </c>
      <c r="C26" s="212">
        <v>8.210000038146973</v>
      </c>
      <c r="D26" s="212">
        <v>7.96999979019165</v>
      </c>
      <c r="E26" s="212">
        <v>7.760000228881836</v>
      </c>
      <c r="F26" s="212">
        <v>7.96999979019165</v>
      </c>
      <c r="G26" s="212">
        <v>8.550000190734863</v>
      </c>
      <c r="H26" s="212">
        <v>8.529999732971191</v>
      </c>
      <c r="I26" s="212">
        <v>8.449999809265137</v>
      </c>
      <c r="J26" s="212">
        <v>7.840000152587891</v>
      </c>
      <c r="K26" s="212">
        <v>7.880000114440918</v>
      </c>
      <c r="L26" s="212">
        <v>7.550000190734863</v>
      </c>
      <c r="M26" s="212">
        <v>7.329999923706055</v>
      </c>
      <c r="N26" s="212">
        <v>7.130000114440918</v>
      </c>
      <c r="O26" s="212">
        <v>6.4070000648498535</v>
      </c>
      <c r="P26" s="212">
        <v>5.561999797821045</v>
      </c>
      <c r="Q26" s="212">
        <v>3.2179999351501465</v>
      </c>
      <c r="R26" s="212">
        <v>2.490000009536743</v>
      </c>
      <c r="S26" s="212">
        <v>2.005000114440918</v>
      </c>
      <c r="T26" s="212">
        <v>2.247999906539917</v>
      </c>
      <c r="U26" s="212">
        <v>1.930999994277954</v>
      </c>
      <c r="V26" s="212">
        <v>2.0889999866485596</v>
      </c>
      <c r="W26" s="212">
        <v>2.4690001010894775</v>
      </c>
      <c r="X26" s="212">
        <v>2.299999952316284</v>
      </c>
      <c r="Y26" s="212">
        <v>2.5209999084472656</v>
      </c>
      <c r="Z26" s="219">
        <f t="shared" si="0"/>
        <v>5.702499985694885</v>
      </c>
      <c r="AA26" s="151">
        <v>9</v>
      </c>
      <c r="AB26" s="152" t="s">
        <v>176</v>
      </c>
      <c r="AC26" s="2">
        <v>24</v>
      </c>
      <c r="AD26" s="151">
        <v>1.8669999837875366</v>
      </c>
      <c r="AE26" s="258" t="s">
        <v>204</v>
      </c>
      <c r="AF26" s="1"/>
    </row>
    <row r="27" spans="1:32" ht="11.25" customHeight="1">
      <c r="A27" s="220">
        <v>25</v>
      </c>
      <c r="B27" s="212">
        <v>2.5959999561309814</v>
      </c>
      <c r="C27" s="212">
        <v>2.8910000324249268</v>
      </c>
      <c r="D27" s="212">
        <v>2.7009999752044678</v>
      </c>
      <c r="E27" s="212">
        <v>2.7860000133514404</v>
      </c>
      <c r="F27" s="212">
        <v>2.7019999027252197</v>
      </c>
      <c r="G27" s="212">
        <v>2.6589999198913574</v>
      </c>
      <c r="H27" s="212">
        <v>2.934000015258789</v>
      </c>
      <c r="I27" s="212">
        <v>3.1989998817443848</v>
      </c>
      <c r="J27" s="212">
        <v>3.864000082015991</v>
      </c>
      <c r="K27" s="212">
        <v>4.583000183105469</v>
      </c>
      <c r="L27" s="212">
        <v>4.455999851226807</v>
      </c>
      <c r="M27" s="212">
        <v>4.466000080108643</v>
      </c>
      <c r="N27" s="212">
        <v>5.1519999504089355</v>
      </c>
      <c r="O27" s="212">
        <v>5.5970001220703125</v>
      </c>
      <c r="P27" s="212">
        <v>5.204999923706055</v>
      </c>
      <c r="Q27" s="212">
        <v>5.057000160217285</v>
      </c>
      <c r="R27" s="212">
        <v>5.3420000076293945</v>
      </c>
      <c r="S27" s="212">
        <v>4.823999881744385</v>
      </c>
      <c r="T27" s="212">
        <v>4.993000030517578</v>
      </c>
      <c r="U27" s="212">
        <v>4.951000213623047</v>
      </c>
      <c r="V27" s="212">
        <v>4.190999984741211</v>
      </c>
      <c r="W27" s="212">
        <v>4.158999919891357</v>
      </c>
      <c r="X27" s="212">
        <v>3.5880000591278076</v>
      </c>
      <c r="Y27" s="212">
        <v>3.555999994277954</v>
      </c>
      <c r="Z27" s="219">
        <f t="shared" si="0"/>
        <v>4.018833339214325</v>
      </c>
      <c r="AA27" s="151">
        <v>5.735000133514404</v>
      </c>
      <c r="AB27" s="152" t="s">
        <v>177</v>
      </c>
      <c r="AC27" s="2">
        <v>25</v>
      </c>
      <c r="AD27" s="151">
        <v>2.437000036239624</v>
      </c>
      <c r="AE27" s="258" t="s">
        <v>205</v>
      </c>
      <c r="AF27" s="1"/>
    </row>
    <row r="28" spans="1:32" ht="11.25" customHeight="1">
      <c r="A28" s="220">
        <v>26</v>
      </c>
      <c r="B28" s="212">
        <v>3.6410000324249268</v>
      </c>
      <c r="C28" s="212">
        <v>3.6730000972747803</v>
      </c>
      <c r="D28" s="212">
        <v>3.566999912261963</v>
      </c>
      <c r="E28" s="212">
        <v>3.609999895095825</v>
      </c>
      <c r="F28" s="212">
        <v>3.250999927520752</v>
      </c>
      <c r="G28" s="212">
        <v>2.7119998931884766</v>
      </c>
      <c r="H28" s="212">
        <v>3.5360000133514404</v>
      </c>
      <c r="I28" s="212">
        <v>3.8949999809265137</v>
      </c>
      <c r="J28" s="212">
        <v>5.922999858856201</v>
      </c>
      <c r="K28" s="212">
        <v>8.100000381469727</v>
      </c>
      <c r="L28" s="212">
        <v>7.039999961853027</v>
      </c>
      <c r="M28" s="212">
        <v>6.875999927520752</v>
      </c>
      <c r="N28" s="212">
        <v>6.960999965667725</v>
      </c>
      <c r="O28" s="212">
        <v>7.369999885559082</v>
      </c>
      <c r="P28" s="212">
        <v>7.03000020980835</v>
      </c>
      <c r="Q28" s="212">
        <v>5.058000087738037</v>
      </c>
      <c r="R28" s="212">
        <v>4.369999885559082</v>
      </c>
      <c r="S28" s="212">
        <v>4.105999946594238</v>
      </c>
      <c r="T28" s="212">
        <v>3.9159998893737793</v>
      </c>
      <c r="U28" s="212">
        <v>3.884000062942505</v>
      </c>
      <c r="V28" s="212">
        <v>4.105999946594238</v>
      </c>
      <c r="W28" s="212">
        <v>3.874000072479248</v>
      </c>
      <c r="X28" s="212">
        <v>3.86299991607666</v>
      </c>
      <c r="Y28" s="212">
        <v>2.7330000400543213</v>
      </c>
      <c r="Z28" s="219">
        <f t="shared" si="0"/>
        <v>4.712291657924652</v>
      </c>
      <c r="AA28" s="151">
        <v>8.529999732971191</v>
      </c>
      <c r="AB28" s="152" t="s">
        <v>178</v>
      </c>
      <c r="AC28" s="2">
        <v>26</v>
      </c>
      <c r="AD28" s="151">
        <v>2.6489999294281006</v>
      </c>
      <c r="AE28" s="258" t="s">
        <v>206</v>
      </c>
      <c r="AF28" s="1"/>
    </row>
    <row r="29" spans="1:32" ht="11.25" customHeight="1">
      <c r="A29" s="220">
        <v>27</v>
      </c>
      <c r="B29" s="212">
        <v>2.553999900817871</v>
      </c>
      <c r="C29" s="212">
        <v>2.8389999866485596</v>
      </c>
      <c r="D29" s="212">
        <v>2.184000015258789</v>
      </c>
      <c r="E29" s="212">
        <v>1.4880000352859497</v>
      </c>
      <c r="F29" s="212">
        <v>1.1820000410079956</v>
      </c>
      <c r="G29" s="212">
        <v>1.1180000305175781</v>
      </c>
      <c r="H29" s="212">
        <v>1.8049999475479126</v>
      </c>
      <c r="I29" s="212">
        <v>3.188999891281128</v>
      </c>
      <c r="J29" s="212">
        <v>4.751999855041504</v>
      </c>
      <c r="K29" s="212">
        <v>5.660999774932861</v>
      </c>
      <c r="L29" s="212">
        <v>5.639999866485596</v>
      </c>
      <c r="M29" s="212">
        <v>5.965000152587891</v>
      </c>
      <c r="N29" s="212">
        <v>5.88100004196167</v>
      </c>
      <c r="O29" s="212">
        <v>5.775000095367432</v>
      </c>
      <c r="P29" s="212">
        <v>6.451000213623047</v>
      </c>
      <c r="Q29" s="212">
        <v>7.019999980926514</v>
      </c>
      <c r="R29" s="212">
        <v>7.659999847412109</v>
      </c>
      <c r="S29" s="212">
        <v>7.96999979019165</v>
      </c>
      <c r="T29" s="212">
        <v>6.693999767303467</v>
      </c>
      <c r="U29" s="212">
        <v>6.071000099182129</v>
      </c>
      <c r="V29" s="212">
        <v>5.7220001220703125</v>
      </c>
      <c r="W29" s="212">
        <v>5.343999862670898</v>
      </c>
      <c r="X29" s="212">
        <v>5.090000152587891</v>
      </c>
      <c r="Y29" s="212">
        <v>4.76200008392334</v>
      </c>
      <c r="Z29" s="219">
        <f t="shared" si="0"/>
        <v>4.700708314776421</v>
      </c>
      <c r="AA29" s="151">
        <v>8.229999542236328</v>
      </c>
      <c r="AB29" s="152" t="s">
        <v>179</v>
      </c>
      <c r="AC29" s="2">
        <v>27</v>
      </c>
      <c r="AD29" s="151">
        <v>0.7699999809265137</v>
      </c>
      <c r="AE29" s="258" t="s">
        <v>207</v>
      </c>
      <c r="AF29" s="1"/>
    </row>
    <row r="30" spans="1:32" ht="11.25" customHeight="1">
      <c r="A30" s="220">
        <v>28</v>
      </c>
      <c r="B30" s="212">
        <v>4.340000152587891</v>
      </c>
      <c r="C30" s="212">
        <v>4.181000232696533</v>
      </c>
      <c r="D30" s="212">
        <v>4.0229997634887695</v>
      </c>
      <c r="E30" s="212">
        <v>3.9800000190734863</v>
      </c>
      <c r="F30" s="212">
        <v>3.7799999713897705</v>
      </c>
      <c r="G30" s="212">
        <v>3.3989999294281006</v>
      </c>
      <c r="H30" s="212">
        <v>3.0299999713897705</v>
      </c>
      <c r="I30" s="212">
        <v>2.871999979019165</v>
      </c>
      <c r="J30" s="212">
        <v>2.924999952316284</v>
      </c>
      <c r="K30" s="212">
        <v>3.2090001106262207</v>
      </c>
      <c r="L30" s="212">
        <v>3.747999906539917</v>
      </c>
      <c r="M30" s="212">
        <v>3.7799999713897705</v>
      </c>
      <c r="N30" s="212">
        <v>3.2829999923706055</v>
      </c>
      <c r="O30" s="212">
        <v>3.1989998817443848</v>
      </c>
      <c r="P30" s="212">
        <v>3.430999994277954</v>
      </c>
      <c r="Q30" s="212">
        <v>3.757999897003174</v>
      </c>
      <c r="R30" s="212">
        <v>3.558000087738037</v>
      </c>
      <c r="S30" s="212">
        <v>3.3889999389648438</v>
      </c>
      <c r="T30" s="212">
        <v>3.378999948501587</v>
      </c>
      <c r="U30" s="212">
        <v>3.062999963760376</v>
      </c>
      <c r="V30" s="212">
        <v>2.7769999504089355</v>
      </c>
      <c r="W30" s="212">
        <v>2.2269999980926514</v>
      </c>
      <c r="X30" s="212">
        <v>2.4170000553131104</v>
      </c>
      <c r="Y30" s="212">
        <v>2.51200008392334</v>
      </c>
      <c r="Z30" s="219">
        <f t="shared" si="0"/>
        <v>3.344166656335195</v>
      </c>
      <c r="AA30" s="151">
        <v>4.804999828338623</v>
      </c>
      <c r="AB30" s="152" t="s">
        <v>180</v>
      </c>
      <c r="AC30" s="2">
        <v>28</v>
      </c>
      <c r="AD30" s="151">
        <v>2.1640000343322754</v>
      </c>
      <c r="AE30" s="258" t="s">
        <v>208</v>
      </c>
      <c r="AF30" s="1"/>
    </row>
    <row r="31" spans="1:32" ht="11.25" customHeight="1">
      <c r="A31" s="220">
        <v>29</v>
      </c>
      <c r="B31" s="212">
        <v>2.7130000591278076</v>
      </c>
      <c r="C31" s="212">
        <v>2.2269999980926514</v>
      </c>
      <c r="D31" s="212">
        <v>2.1530001163482666</v>
      </c>
      <c r="E31" s="212">
        <v>1.8370000123977661</v>
      </c>
      <c r="F31" s="212">
        <v>1.4880000352859497</v>
      </c>
      <c r="G31" s="212">
        <v>1.562000036239624</v>
      </c>
      <c r="H31" s="212">
        <v>2.0789999961853027</v>
      </c>
      <c r="I31" s="212">
        <v>2.808000087738037</v>
      </c>
      <c r="J31" s="212">
        <v>3.559000015258789</v>
      </c>
      <c r="K31" s="212">
        <v>4.678999900817871</v>
      </c>
      <c r="L31" s="212">
        <v>4.888999938964844</v>
      </c>
      <c r="M31" s="212">
        <v>5.184999942779541</v>
      </c>
      <c r="N31" s="212">
        <v>4.572000026702881</v>
      </c>
      <c r="O31" s="212">
        <v>4.763000011444092</v>
      </c>
      <c r="P31" s="212">
        <v>4.561999797821045</v>
      </c>
      <c r="Q31" s="212">
        <v>5.715000152587891</v>
      </c>
      <c r="R31" s="212">
        <v>4.974999904632568</v>
      </c>
      <c r="S31" s="212">
        <v>3.315999984741211</v>
      </c>
      <c r="T31" s="212">
        <v>2.6500000953674316</v>
      </c>
      <c r="U31" s="212">
        <v>2.1640000343322754</v>
      </c>
      <c r="V31" s="212">
        <v>1.4149999618530273</v>
      </c>
      <c r="W31" s="212">
        <v>1.225000023841858</v>
      </c>
      <c r="X31" s="212">
        <v>0.8019999861717224</v>
      </c>
      <c r="Y31" s="212">
        <v>0.31700000166893005</v>
      </c>
      <c r="Z31" s="219">
        <f t="shared" si="0"/>
        <v>2.985625005016724</v>
      </c>
      <c r="AA31" s="151">
        <v>5.979000091552734</v>
      </c>
      <c r="AB31" s="152" t="s">
        <v>181</v>
      </c>
      <c r="AC31" s="2">
        <v>29</v>
      </c>
      <c r="AD31" s="151">
        <v>0.23199999332427979</v>
      </c>
      <c r="AE31" s="258" t="s">
        <v>209</v>
      </c>
      <c r="AF31" s="1"/>
    </row>
    <row r="32" spans="1:32" ht="11.25" customHeight="1">
      <c r="A32" s="220">
        <v>30</v>
      </c>
      <c r="B32" s="212">
        <v>0.16899999976158142</v>
      </c>
      <c r="C32" s="212">
        <v>-0.12700000405311584</v>
      </c>
      <c r="D32" s="212">
        <v>-0.39100000262260437</v>
      </c>
      <c r="E32" s="212">
        <v>-0.14800000190734863</v>
      </c>
      <c r="F32" s="212">
        <v>-0.5490000247955322</v>
      </c>
      <c r="G32" s="212">
        <v>0.4429999887943268</v>
      </c>
      <c r="H32" s="212">
        <v>1.7419999837875366</v>
      </c>
      <c r="I32" s="212">
        <v>3.1470000743865967</v>
      </c>
      <c r="J32" s="212">
        <v>4.479000091552734</v>
      </c>
      <c r="K32" s="212">
        <v>5.8520002365112305</v>
      </c>
      <c r="L32" s="212">
        <v>7.679999828338623</v>
      </c>
      <c r="M32" s="212">
        <v>5.9670000076293945</v>
      </c>
      <c r="N32" s="212">
        <v>5.098999977111816</v>
      </c>
      <c r="O32" s="212">
        <v>5.375</v>
      </c>
      <c r="P32" s="212">
        <v>4.952000141143799</v>
      </c>
      <c r="Q32" s="212">
        <v>4.434999942779541</v>
      </c>
      <c r="R32" s="212">
        <v>4.2230000495910645</v>
      </c>
      <c r="S32" s="212">
        <v>3.990999937057495</v>
      </c>
      <c r="T32" s="212">
        <v>3.822000026702881</v>
      </c>
      <c r="U32" s="212">
        <v>3.3480000495910645</v>
      </c>
      <c r="V32" s="212">
        <v>2.186000108718872</v>
      </c>
      <c r="W32" s="212">
        <v>1.5520000457763672</v>
      </c>
      <c r="X32" s="212">
        <v>2.0490000247955322</v>
      </c>
      <c r="Y32" s="212">
        <v>1.9529999494552612</v>
      </c>
      <c r="Z32" s="219">
        <f t="shared" si="0"/>
        <v>2.968708351254463</v>
      </c>
      <c r="AA32" s="151">
        <v>9.470000267028809</v>
      </c>
      <c r="AB32" s="152" t="s">
        <v>182</v>
      </c>
      <c r="AC32" s="2">
        <v>30</v>
      </c>
      <c r="AD32" s="151">
        <v>-0.8339999914169312</v>
      </c>
      <c r="AE32" s="258" t="s">
        <v>162</v>
      </c>
      <c r="AF32" s="1"/>
    </row>
    <row r="33" spans="1:32" ht="11.25" customHeight="1">
      <c r="A33" s="220">
        <v>31</v>
      </c>
      <c r="B33" s="212">
        <v>0.2639999985694885</v>
      </c>
      <c r="C33" s="212">
        <v>-0.35899999737739563</v>
      </c>
      <c r="D33" s="212">
        <v>-0.9179999828338623</v>
      </c>
      <c r="E33" s="212">
        <v>-0.16899999976158142</v>
      </c>
      <c r="F33" s="212">
        <v>-0.7699999809265137</v>
      </c>
      <c r="G33" s="212">
        <v>-0.7699999809265137</v>
      </c>
      <c r="H33" s="212">
        <v>0.949999988079071</v>
      </c>
      <c r="I33" s="212">
        <v>4.139999866485596</v>
      </c>
      <c r="J33" s="212">
        <v>7.53000020980835</v>
      </c>
      <c r="K33" s="212">
        <v>9.649999618530273</v>
      </c>
      <c r="L33" s="212">
        <v>12.029999732971191</v>
      </c>
      <c r="M33" s="212">
        <v>12.960000038146973</v>
      </c>
      <c r="N33" s="212">
        <v>14.010000228881836</v>
      </c>
      <c r="O33" s="212">
        <v>13.729999542236328</v>
      </c>
      <c r="P33" s="212">
        <v>12.979999542236328</v>
      </c>
      <c r="Q33" s="212">
        <v>12.529999732971191</v>
      </c>
      <c r="R33" s="212">
        <v>11.979999542236328</v>
      </c>
      <c r="S33" s="212">
        <v>11.579999923706055</v>
      </c>
      <c r="T33" s="212">
        <v>10.949999809265137</v>
      </c>
      <c r="U33" s="212">
        <v>10.90999984741211</v>
      </c>
      <c r="V33" s="212">
        <v>9.779999732971191</v>
      </c>
      <c r="W33" s="212">
        <v>8.270000457763672</v>
      </c>
      <c r="X33" s="212">
        <v>7.079999923706055</v>
      </c>
      <c r="Y33" s="212">
        <v>5.868000030517578</v>
      </c>
      <c r="Z33" s="219">
        <f t="shared" si="0"/>
        <v>7.258583242694537</v>
      </c>
      <c r="AA33" s="151">
        <v>14.960000038146973</v>
      </c>
      <c r="AB33" s="152" t="s">
        <v>183</v>
      </c>
      <c r="AC33" s="2">
        <v>31</v>
      </c>
      <c r="AD33" s="151">
        <v>-1.097000002861023</v>
      </c>
      <c r="AE33" s="258" t="s">
        <v>103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5.07641934291009</v>
      </c>
      <c r="C34" s="222">
        <f t="shared" si="1"/>
        <v>4.951903266291464</v>
      </c>
      <c r="D34" s="222">
        <f t="shared" si="1"/>
        <v>4.693516115748113</v>
      </c>
      <c r="E34" s="222">
        <f t="shared" si="1"/>
        <v>4.750290354413371</v>
      </c>
      <c r="F34" s="222">
        <f t="shared" si="1"/>
        <v>4.5585160938001446</v>
      </c>
      <c r="G34" s="222">
        <f t="shared" si="1"/>
        <v>4.39035481887479</v>
      </c>
      <c r="H34" s="222">
        <f t="shared" si="1"/>
        <v>4.947806453512561</v>
      </c>
      <c r="I34" s="222">
        <f t="shared" si="1"/>
        <v>5.877096760657526</v>
      </c>
      <c r="J34" s="222">
        <f t="shared" si="1"/>
        <v>6.99738714771886</v>
      </c>
      <c r="K34" s="222">
        <f t="shared" si="1"/>
        <v>8.17793555413523</v>
      </c>
      <c r="L34" s="222">
        <f t="shared" si="1"/>
        <v>8.760935468058433</v>
      </c>
      <c r="M34" s="222">
        <f t="shared" si="1"/>
        <v>8.840677438243743</v>
      </c>
      <c r="N34" s="222">
        <f t="shared" si="1"/>
        <v>8.668741933761105</v>
      </c>
      <c r="O34" s="222">
        <f t="shared" si="1"/>
        <v>8.745419386894472</v>
      </c>
      <c r="P34" s="222">
        <f t="shared" si="1"/>
        <v>8.412548365131501</v>
      </c>
      <c r="Q34" s="222">
        <f t="shared" si="1"/>
        <v>7.718677397697203</v>
      </c>
      <c r="R34" s="222">
        <f>AVERAGE(R3:R33)</f>
        <v>7.36574189701388</v>
      </c>
      <c r="S34" s="222">
        <f aca="true" t="shared" si="2" ref="S34:Y34">AVERAGE(S3:S33)</f>
        <v>6.952516090485357</v>
      </c>
      <c r="T34" s="222">
        <f t="shared" si="2"/>
        <v>6.619645113906553</v>
      </c>
      <c r="U34" s="222">
        <f t="shared" si="2"/>
        <v>6.321903309754787</v>
      </c>
      <c r="V34" s="222">
        <f t="shared" si="2"/>
        <v>5.848774160108259</v>
      </c>
      <c r="W34" s="222">
        <f t="shared" si="2"/>
        <v>5.58451614456792</v>
      </c>
      <c r="X34" s="222">
        <f t="shared" si="2"/>
        <v>5.412322588505283</v>
      </c>
      <c r="Y34" s="222">
        <f t="shared" si="2"/>
        <v>5.280032314600483</v>
      </c>
      <c r="Z34" s="222">
        <f>AVERAGE(B3:Y33)</f>
        <v>6.456403229866297</v>
      </c>
      <c r="AA34" s="223">
        <f>(AVERAGE(最高))</f>
        <v>10.651548293329054</v>
      </c>
      <c r="AB34" s="224"/>
      <c r="AC34" s="225"/>
      <c r="AD34" s="223">
        <f>(AVERAGE(最低))</f>
        <v>2.3878386964000042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4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21.010000228881836</v>
      </c>
      <c r="C46" s="158">
        <v>13</v>
      </c>
      <c r="D46" s="159" t="s">
        <v>70</v>
      </c>
      <c r="E46" s="202"/>
      <c r="F46" s="156"/>
      <c r="G46" s="157">
        <f>MIN(最低)</f>
        <v>-1.2239999771118164</v>
      </c>
      <c r="H46" s="158">
        <v>11</v>
      </c>
      <c r="I46" s="260" t="s">
        <v>193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4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4.927999973297119</v>
      </c>
      <c r="C3" s="212">
        <v>4.811999797821045</v>
      </c>
      <c r="D3" s="212">
        <v>4.125999927520752</v>
      </c>
      <c r="E3" s="212">
        <v>4.263000011444092</v>
      </c>
      <c r="F3" s="212">
        <v>3.98799991607666</v>
      </c>
      <c r="G3" s="212">
        <v>4.242000102996826</v>
      </c>
      <c r="H3" s="212">
        <v>5.909999847412109</v>
      </c>
      <c r="I3" s="212">
        <v>7.349999904632568</v>
      </c>
      <c r="J3" s="212">
        <v>9.979999542236328</v>
      </c>
      <c r="K3" s="212">
        <v>12.279999732971191</v>
      </c>
      <c r="L3" s="212">
        <v>14.420000076293945</v>
      </c>
      <c r="M3" s="212">
        <v>15.949999809265137</v>
      </c>
      <c r="N3" s="212">
        <v>14.119999885559082</v>
      </c>
      <c r="O3" s="212">
        <v>18.440000534057617</v>
      </c>
      <c r="P3" s="212">
        <v>18.739999771118164</v>
      </c>
      <c r="Q3" s="212">
        <v>18.850000381469727</v>
      </c>
      <c r="R3" s="212">
        <v>18.110000610351562</v>
      </c>
      <c r="S3" s="212">
        <v>17.420000076293945</v>
      </c>
      <c r="T3" s="212">
        <v>16.850000381469727</v>
      </c>
      <c r="U3" s="212">
        <v>16.860000610351562</v>
      </c>
      <c r="V3" s="212">
        <v>17.139999389648438</v>
      </c>
      <c r="W3" s="212">
        <v>16.729999542236328</v>
      </c>
      <c r="X3" s="212">
        <v>16.31999969482422</v>
      </c>
      <c r="Y3" s="212">
        <v>16.579999923706055</v>
      </c>
      <c r="Z3" s="219">
        <f aca="true" t="shared" si="0" ref="Z3:Z32">AVERAGE(B3:Y3)</f>
        <v>12.433708310127258</v>
      </c>
      <c r="AA3" s="151">
        <v>19.15999984741211</v>
      </c>
      <c r="AB3" s="152" t="s">
        <v>210</v>
      </c>
      <c r="AC3" s="2">
        <v>1</v>
      </c>
      <c r="AD3" s="151">
        <v>3.5980000495910645</v>
      </c>
      <c r="AE3" s="258" t="s">
        <v>236</v>
      </c>
      <c r="AF3" s="1"/>
    </row>
    <row r="4" spans="1:32" ht="11.25" customHeight="1">
      <c r="A4" s="220">
        <v>2</v>
      </c>
      <c r="B4" s="212">
        <v>17.030000686645508</v>
      </c>
      <c r="C4" s="212">
        <v>17.100000381469727</v>
      </c>
      <c r="D4" s="212">
        <v>17.229999542236328</v>
      </c>
      <c r="E4" s="212">
        <v>17.889999389648438</v>
      </c>
      <c r="F4" s="212">
        <v>17.950000762939453</v>
      </c>
      <c r="G4" s="212">
        <v>18.06999969482422</v>
      </c>
      <c r="H4" s="212">
        <v>19.1299991607666</v>
      </c>
      <c r="I4" s="212">
        <v>20.260000228881836</v>
      </c>
      <c r="J4" s="212">
        <v>19.829999923706055</v>
      </c>
      <c r="K4" s="212">
        <v>19.549999237060547</v>
      </c>
      <c r="L4" s="212">
        <v>10.369999885559082</v>
      </c>
      <c r="M4" s="212">
        <v>9.359999656677246</v>
      </c>
      <c r="N4" s="212">
        <v>8.510000228881836</v>
      </c>
      <c r="O4" s="212">
        <v>7.610000133514404</v>
      </c>
      <c r="P4" s="212">
        <v>7.309999942779541</v>
      </c>
      <c r="Q4" s="212">
        <v>7.03000020980835</v>
      </c>
      <c r="R4" s="212">
        <v>6.73199987411499</v>
      </c>
      <c r="S4" s="213">
        <v>6.796000003814697</v>
      </c>
      <c r="T4" s="212">
        <v>6.9019999504089355</v>
      </c>
      <c r="U4" s="212">
        <v>7.070000171661377</v>
      </c>
      <c r="V4" s="212">
        <v>7.360000133514404</v>
      </c>
      <c r="W4" s="212">
        <v>7.440000057220459</v>
      </c>
      <c r="X4" s="212">
        <v>7.349999904632568</v>
      </c>
      <c r="Y4" s="212">
        <v>7.309999942779541</v>
      </c>
      <c r="Z4" s="219">
        <f t="shared" si="0"/>
        <v>12.132916629314423</v>
      </c>
      <c r="AA4" s="151">
        <v>20.459999084472656</v>
      </c>
      <c r="AB4" s="152" t="s">
        <v>211</v>
      </c>
      <c r="AC4" s="2">
        <v>2</v>
      </c>
      <c r="AD4" s="151">
        <v>6.59499979019165</v>
      </c>
      <c r="AE4" s="258" t="s">
        <v>237</v>
      </c>
      <c r="AF4" s="1"/>
    </row>
    <row r="5" spans="1:32" ht="11.25" customHeight="1">
      <c r="A5" s="220">
        <v>3</v>
      </c>
      <c r="B5" s="212">
        <v>7.179999828338623</v>
      </c>
      <c r="C5" s="212">
        <v>7.119999885559082</v>
      </c>
      <c r="D5" s="212">
        <v>7.21999979019165</v>
      </c>
      <c r="E5" s="212">
        <v>6.868000030517578</v>
      </c>
      <c r="F5" s="212">
        <v>6.743000030517578</v>
      </c>
      <c r="G5" s="212">
        <v>6.584000110626221</v>
      </c>
      <c r="H5" s="212">
        <v>6.552999973297119</v>
      </c>
      <c r="I5" s="212">
        <v>7.809999942779541</v>
      </c>
      <c r="J5" s="212">
        <v>8.140000343322754</v>
      </c>
      <c r="K5" s="212">
        <v>9.6899995803833</v>
      </c>
      <c r="L5" s="212">
        <v>9.579999923706055</v>
      </c>
      <c r="M5" s="212">
        <v>8.609999656677246</v>
      </c>
      <c r="N5" s="212">
        <v>9.350000381469727</v>
      </c>
      <c r="O5" s="212">
        <v>9.609999656677246</v>
      </c>
      <c r="P5" s="212">
        <v>9.65999984741211</v>
      </c>
      <c r="Q5" s="212">
        <v>7.800000190734863</v>
      </c>
      <c r="R5" s="212">
        <v>7.489999771118164</v>
      </c>
      <c r="S5" s="212">
        <v>7.96999979019165</v>
      </c>
      <c r="T5" s="212">
        <v>7.03000020980835</v>
      </c>
      <c r="U5" s="212">
        <v>6.383999824523926</v>
      </c>
      <c r="V5" s="212">
        <v>6.679999828338623</v>
      </c>
      <c r="W5" s="212">
        <v>6.415999889373779</v>
      </c>
      <c r="X5" s="212">
        <v>5.982999801635742</v>
      </c>
      <c r="Y5" s="212">
        <v>4.853000164031982</v>
      </c>
      <c r="Z5" s="219">
        <f t="shared" si="0"/>
        <v>7.555166602134705</v>
      </c>
      <c r="AA5" s="151">
        <v>10.229999542236328</v>
      </c>
      <c r="AB5" s="152" t="s">
        <v>212</v>
      </c>
      <c r="AC5" s="2">
        <v>3</v>
      </c>
      <c r="AD5" s="151">
        <v>4.420000076293945</v>
      </c>
      <c r="AE5" s="258" t="s">
        <v>192</v>
      </c>
      <c r="AF5" s="1"/>
    </row>
    <row r="6" spans="1:32" ht="11.25" customHeight="1">
      <c r="A6" s="220">
        <v>4</v>
      </c>
      <c r="B6" s="212">
        <v>2.742000102996826</v>
      </c>
      <c r="C6" s="212">
        <v>3.4489998817443848</v>
      </c>
      <c r="D6" s="212">
        <v>3.503000020980835</v>
      </c>
      <c r="E6" s="212">
        <v>4.400000095367432</v>
      </c>
      <c r="F6" s="212">
        <v>1.434000015258789</v>
      </c>
      <c r="G6" s="212">
        <v>4.210000038146973</v>
      </c>
      <c r="H6" s="212">
        <v>5.742000102996826</v>
      </c>
      <c r="I6" s="212">
        <v>6.75600004196167</v>
      </c>
      <c r="J6" s="212">
        <v>7.75</v>
      </c>
      <c r="K6" s="212">
        <v>7.880000114440918</v>
      </c>
      <c r="L6" s="212">
        <v>7.980000019073486</v>
      </c>
      <c r="M6" s="212">
        <v>8.100000381469727</v>
      </c>
      <c r="N6" s="212">
        <v>7.579999923706055</v>
      </c>
      <c r="O6" s="212">
        <v>7.5</v>
      </c>
      <c r="P6" s="212">
        <v>7.21999979019165</v>
      </c>
      <c r="Q6" s="212">
        <v>6.955999851226807</v>
      </c>
      <c r="R6" s="212">
        <v>6.861000061035156</v>
      </c>
      <c r="S6" s="212">
        <v>6.872000217437744</v>
      </c>
      <c r="T6" s="212">
        <v>7.320000171661377</v>
      </c>
      <c r="U6" s="212">
        <v>7.699999809265137</v>
      </c>
      <c r="V6" s="212">
        <v>7.909999847412109</v>
      </c>
      <c r="W6" s="212">
        <v>7.760000228881836</v>
      </c>
      <c r="X6" s="212">
        <v>6.426000118255615</v>
      </c>
      <c r="Y6" s="212">
        <v>6.257999897003174</v>
      </c>
      <c r="Z6" s="219">
        <f t="shared" si="0"/>
        <v>6.262875030438106</v>
      </c>
      <c r="AA6" s="151">
        <v>9.199999809265137</v>
      </c>
      <c r="AB6" s="152" t="s">
        <v>213</v>
      </c>
      <c r="AC6" s="2">
        <v>4</v>
      </c>
      <c r="AD6" s="151">
        <v>0.7379999756813049</v>
      </c>
      <c r="AE6" s="258" t="s">
        <v>238</v>
      </c>
      <c r="AF6" s="1"/>
    </row>
    <row r="7" spans="1:32" ht="11.25" customHeight="1">
      <c r="A7" s="220">
        <v>5</v>
      </c>
      <c r="B7" s="212">
        <v>6.488999843597412</v>
      </c>
      <c r="C7" s="212">
        <v>6.5</v>
      </c>
      <c r="D7" s="212">
        <v>6.638000011444092</v>
      </c>
      <c r="E7" s="212">
        <v>7.630000114440918</v>
      </c>
      <c r="F7" s="212">
        <v>8.1899995803833</v>
      </c>
      <c r="G7" s="212">
        <v>6.860000133514404</v>
      </c>
      <c r="H7" s="212">
        <v>7.190000057220459</v>
      </c>
      <c r="I7" s="212">
        <v>8.3100004196167</v>
      </c>
      <c r="J7" s="212">
        <v>8.850000381469727</v>
      </c>
      <c r="K7" s="212">
        <v>8.550000190734863</v>
      </c>
      <c r="L7" s="212">
        <v>9.680000305175781</v>
      </c>
      <c r="M7" s="212">
        <v>9.220000267028809</v>
      </c>
      <c r="N7" s="212">
        <v>8.960000038146973</v>
      </c>
      <c r="O7" s="212">
        <v>9.34000015258789</v>
      </c>
      <c r="P7" s="212">
        <v>9.430000305175781</v>
      </c>
      <c r="Q7" s="212">
        <v>9.399999618530273</v>
      </c>
      <c r="R7" s="212">
        <v>9.180000305175781</v>
      </c>
      <c r="S7" s="212">
        <v>9.529999732971191</v>
      </c>
      <c r="T7" s="212">
        <v>10.149999618530273</v>
      </c>
      <c r="U7" s="212">
        <v>9.119999885559082</v>
      </c>
      <c r="V7" s="212">
        <v>8.699999809265137</v>
      </c>
      <c r="W7" s="212">
        <v>8.6899995803833</v>
      </c>
      <c r="X7" s="212">
        <v>8.850000381469727</v>
      </c>
      <c r="Y7" s="212">
        <v>9.039999961853027</v>
      </c>
      <c r="Z7" s="219">
        <f t="shared" si="0"/>
        <v>8.520708362261454</v>
      </c>
      <c r="AA7" s="151">
        <v>10.359999656677246</v>
      </c>
      <c r="AB7" s="152" t="s">
        <v>214</v>
      </c>
      <c r="AC7" s="2">
        <v>5</v>
      </c>
      <c r="AD7" s="151">
        <v>6.140999794006348</v>
      </c>
      <c r="AE7" s="258" t="s">
        <v>239</v>
      </c>
      <c r="AF7" s="1"/>
    </row>
    <row r="8" spans="1:32" ht="11.25" customHeight="1">
      <c r="A8" s="220">
        <v>6</v>
      </c>
      <c r="B8" s="212">
        <v>9.020000457763672</v>
      </c>
      <c r="C8" s="212">
        <v>9.210000038146973</v>
      </c>
      <c r="D8" s="212">
        <v>9.510000228881836</v>
      </c>
      <c r="E8" s="212">
        <v>9.319999694824219</v>
      </c>
      <c r="F8" s="212">
        <v>9.319999694824219</v>
      </c>
      <c r="G8" s="212">
        <v>9.430000305175781</v>
      </c>
      <c r="H8" s="212">
        <v>9.430000305175781</v>
      </c>
      <c r="I8" s="212">
        <v>9.739999771118164</v>
      </c>
      <c r="J8" s="212">
        <v>10.529999732971191</v>
      </c>
      <c r="K8" s="212">
        <v>13.079999923706055</v>
      </c>
      <c r="L8" s="212">
        <v>15.4399995803833</v>
      </c>
      <c r="M8" s="212">
        <v>17.190000534057617</v>
      </c>
      <c r="N8" s="212">
        <v>14.270000457763672</v>
      </c>
      <c r="O8" s="212">
        <v>14.050000190734863</v>
      </c>
      <c r="P8" s="212">
        <v>14.289999961853027</v>
      </c>
      <c r="Q8" s="212">
        <v>13.399999618530273</v>
      </c>
      <c r="R8" s="212">
        <v>13.100000381469727</v>
      </c>
      <c r="S8" s="212">
        <v>12.899999618530273</v>
      </c>
      <c r="T8" s="212">
        <v>13.15999984741211</v>
      </c>
      <c r="U8" s="212">
        <v>12.970000267028809</v>
      </c>
      <c r="V8" s="212">
        <v>13.100000381469727</v>
      </c>
      <c r="W8" s="212">
        <v>12.359999656677246</v>
      </c>
      <c r="X8" s="212">
        <v>12.319999694824219</v>
      </c>
      <c r="Y8" s="212">
        <v>12.819999694824219</v>
      </c>
      <c r="Z8" s="219">
        <f t="shared" si="0"/>
        <v>12.081666668256124</v>
      </c>
      <c r="AA8" s="151">
        <v>18.559999465942383</v>
      </c>
      <c r="AB8" s="152" t="s">
        <v>215</v>
      </c>
      <c r="AC8" s="2">
        <v>6</v>
      </c>
      <c r="AD8" s="151">
        <v>8.779999732971191</v>
      </c>
      <c r="AE8" s="258" t="s">
        <v>240</v>
      </c>
      <c r="AF8" s="1"/>
    </row>
    <row r="9" spans="1:32" ht="11.25" customHeight="1">
      <c r="A9" s="220">
        <v>7</v>
      </c>
      <c r="B9" s="212">
        <v>13.010000228881836</v>
      </c>
      <c r="C9" s="212">
        <v>12.84000015258789</v>
      </c>
      <c r="D9" s="212">
        <v>12.4399995803833</v>
      </c>
      <c r="E9" s="212">
        <v>11.899999618530273</v>
      </c>
      <c r="F9" s="212">
        <v>11.890000343322754</v>
      </c>
      <c r="G9" s="212">
        <v>11.270000457763672</v>
      </c>
      <c r="H9" s="212">
        <v>11.210000038146973</v>
      </c>
      <c r="I9" s="212">
        <v>10.569999694824219</v>
      </c>
      <c r="J9" s="212">
        <v>10.550000190734863</v>
      </c>
      <c r="K9" s="212">
        <v>10.329999923706055</v>
      </c>
      <c r="L9" s="212">
        <v>10.670000076293945</v>
      </c>
      <c r="M9" s="212">
        <v>10.399999618530273</v>
      </c>
      <c r="N9" s="212">
        <v>8.220000267028809</v>
      </c>
      <c r="O9" s="212">
        <v>7.210000038146973</v>
      </c>
      <c r="P9" s="212">
        <v>7.230000019073486</v>
      </c>
      <c r="Q9" s="212">
        <v>6.921999931335449</v>
      </c>
      <c r="R9" s="212">
        <v>6.901000022888184</v>
      </c>
      <c r="S9" s="212">
        <v>6.965000152587891</v>
      </c>
      <c r="T9" s="212">
        <v>7.340000152587891</v>
      </c>
      <c r="U9" s="212">
        <v>7.440000057220459</v>
      </c>
      <c r="V9" s="212">
        <v>7.320000171661377</v>
      </c>
      <c r="W9" s="212">
        <v>6.796000003814697</v>
      </c>
      <c r="X9" s="212">
        <v>6.394000053405762</v>
      </c>
      <c r="Y9" s="212">
        <v>5.38100004196167</v>
      </c>
      <c r="Z9" s="219">
        <f t="shared" si="0"/>
        <v>9.216625034809113</v>
      </c>
      <c r="AA9" s="151">
        <v>13.1899995803833</v>
      </c>
      <c r="AB9" s="152" t="s">
        <v>216</v>
      </c>
      <c r="AC9" s="2">
        <v>7</v>
      </c>
      <c r="AD9" s="151">
        <v>5.360000133514404</v>
      </c>
      <c r="AE9" s="258" t="s">
        <v>184</v>
      </c>
      <c r="AF9" s="1"/>
    </row>
    <row r="10" spans="1:32" ht="11.25" customHeight="1">
      <c r="A10" s="220">
        <v>8</v>
      </c>
      <c r="B10" s="212">
        <v>4.63100004196167</v>
      </c>
      <c r="C10" s="212">
        <v>4.420000076293945</v>
      </c>
      <c r="D10" s="212">
        <v>4.081999778747559</v>
      </c>
      <c r="E10" s="212">
        <v>3.871000051498413</v>
      </c>
      <c r="F10" s="212">
        <v>3.364000082015991</v>
      </c>
      <c r="G10" s="212">
        <v>3.628999948501587</v>
      </c>
      <c r="H10" s="212">
        <v>5.288000106811523</v>
      </c>
      <c r="I10" s="212">
        <v>6.829999923706055</v>
      </c>
      <c r="J10" s="212">
        <v>8.670000076293945</v>
      </c>
      <c r="K10" s="212">
        <v>7.78000020980835</v>
      </c>
      <c r="L10" s="212">
        <v>7.300000190734863</v>
      </c>
      <c r="M10" s="212">
        <v>7.809999942779541</v>
      </c>
      <c r="N10" s="212">
        <v>7.96999979019165</v>
      </c>
      <c r="O10" s="212">
        <v>7.809999942779541</v>
      </c>
      <c r="P10" s="212">
        <v>7.440000057220459</v>
      </c>
      <c r="Q10" s="212">
        <v>7.210000038146973</v>
      </c>
      <c r="R10" s="212">
        <v>6.669000148773193</v>
      </c>
      <c r="S10" s="212">
        <v>6.204999923706055</v>
      </c>
      <c r="T10" s="212">
        <v>5.920000076293945</v>
      </c>
      <c r="U10" s="212">
        <v>5.888999938964844</v>
      </c>
      <c r="V10" s="212">
        <v>5.510000228881836</v>
      </c>
      <c r="W10" s="212">
        <v>4.940000057220459</v>
      </c>
      <c r="X10" s="212">
        <v>4.866000175476074</v>
      </c>
      <c r="Y10" s="212">
        <v>5.372000217437744</v>
      </c>
      <c r="Z10" s="219">
        <f t="shared" si="0"/>
        <v>5.978166709343593</v>
      </c>
      <c r="AA10" s="151">
        <v>9.25</v>
      </c>
      <c r="AB10" s="152" t="s">
        <v>217</v>
      </c>
      <c r="AC10" s="2">
        <v>8</v>
      </c>
      <c r="AD10" s="151">
        <v>3.1640000343322754</v>
      </c>
      <c r="AE10" s="258" t="s">
        <v>238</v>
      </c>
      <c r="AF10" s="1"/>
    </row>
    <row r="11" spans="1:32" ht="11.25" customHeight="1">
      <c r="A11" s="220">
        <v>9</v>
      </c>
      <c r="B11" s="212">
        <v>4.558000087738037</v>
      </c>
      <c r="C11" s="212">
        <v>5.234000205993652</v>
      </c>
      <c r="D11" s="212">
        <v>4.5370001792907715</v>
      </c>
      <c r="E11" s="212">
        <v>5.044000148773193</v>
      </c>
      <c r="F11" s="212">
        <v>4.105000019073486</v>
      </c>
      <c r="G11" s="212">
        <v>4.105000019073486</v>
      </c>
      <c r="H11" s="212">
        <v>6.10099983215332</v>
      </c>
      <c r="I11" s="212">
        <v>8.899999618530273</v>
      </c>
      <c r="J11" s="212">
        <v>9.420000076293945</v>
      </c>
      <c r="K11" s="212">
        <v>9.390000343322754</v>
      </c>
      <c r="L11" s="212">
        <v>9.470000267028809</v>
      </c>
      <c r="M11" s="212">
        <v>10.329999923706055</v>
      </c>
      <c r="N11" s="212">
        <v>10.260000228881836</v>
      </c>
      <c r="O11" s="212">
        <v>9.979999542236328</v>
      </c>
      <c r="P11" s="212">
        <v>10.34000015258789</v>
      </c>
      <c r="Q11" s="212">
        <v>10.260000228881836</v>
      </c>
      <c r="R11" s="212">
        <v>9.9399995803833</v>
      </c>
      <c r="S11" s="212">
        <v>9.640000343322754</v>
      </c>
      <c r="T11" s="212">
        <v>9.579999923706055</v>
      </c>
      <c r="U11" s="212">
        <v>9.960000038146973</v>
      </c>
      <c r="V11" s="212">
        <v>9.119999885559082</v>
      </c>
      <c r="W11" s="212">
        <v>9.489999771118164</v>
      </c>
      <c r="X11" s="212">
        <v>9.619999885559082</v>
      </c>
      <c r="Y11" s="212">
        <v>9.010000228881836</v>
      </c>
      <c r="Z11" s="219">
        <f t="shared" si="0"/>
        <v>8.266416688760122</v>
      </c>
      <c r="AA11" s="151">
        <v>11.069999694824219</v>
      </c>
      <c r="AB11" s="152" t="s">
        <v>218</v>
      </c>
      <c r="AC11" s="2">
        <v>9</v>
      </c>
      <c r="AD11" s="151">
        <v>3.6610000133514404</v>
      </c>
      <c r="AE11" s="258" t="s">
        <v>241</v>
      </c>
      <c r="AF11" s="1"/>
    </row>
    <row r="12" spans="1:32" ht="11.25" customHeight="1">
      <c r="A12" s="228">
        <v>10</v>
      </c>
      <c r="B12" s="214">
        <v>7.679999828338623</v>
      </c>
      <c r="C12" s="214">
        <v>7.289999961853027</v>
      </c>
      <c r="D12" s="214">
        <v>8.829999923706055</v>
      </c>
      <c r="E12" s="214">
        <v>10.289999961853027</v>
      </c>
      <c r="F12" s="214">
        <v>7.269999980926514</v>
      </c>
      <c r="G12" s="214">
        <v>8.300000190734863</v>
      </c>
      <c r="H12" s="214">
        <v>9.630000114440918</v>
      </c>
      <c r="I12" s="214">
        <v>13.5600004196167</v>
      </c>
      <c r="J12" s="214">
        <v>14.25</v>
      </c>
      <c r="K12" s="214">
        <v>15.430000305175781</v>
      </c>
      <c r="L12" s="214">
        <v>13.579999923706055</v>
      </c>
      <c r="M12" s="214">
        <v>15.5</v>
      </c>
      <c r="N12" s="214">
        <v>14.75</v>
      </c>
      <c r="O12" s="214">
        <v>15.770000457763672</v>
      </c>
      <c r="P12" s="214">
        <v>15.449999809265137</v>
      </c>
      <c r="Q12" s="214">
        <v>15.649999618530273</v>
      </c>
      <c r="R12" s="214">
        <v>14.40999984741211</v>
      </c>
      <c r="S12" s="214">
        <v>13.770000457763672</v>
      </c>
      <c r="T12" s="214">
        <v>12.630000114440918</v>
      </c>
      <c r="U12" s="214">
        <v>13.729999542236328</v>
      </c>
      <c r="V12" s="214">
        <v>13.859999656677246</v>
      </c>
      <c r="W12" s="214">
        <v>14.470000267028809</v>
      </c>
      <c r="X12" s="214">
        <v>14.479999542236328</v>
      </c>
      <c r="Y12" s="214">
        <v>12.470000267028809</v>
      </c>
      <c r="Z12" s="229">
        <f t="shared" si="0"/>
        <v>12.627083341280619</v>
      </c>
      <c r="AA12" s="157">
        <v>17.770000457763672</v>
      </c>
      <c r="AB12" s="215" t="s">
        <v>219</v>
      </c>
      <c r="AC12" s="216">
        <v>10</v>
      </c>
      <c r="AD12" s="157">
        <v>6.702000141143799</v>
      </c>
      <c r="AE12" s="259" t="s">
        <v>242</v>
      </c>
      <c r="AF12" s="1"/>
    </row>
    <row r="13" spans="1:32" ht="11.25" customHeight="1">
      <c r="A13" s="220">
        <v>11</v>
      </c>
      <c r="B13" s="212">
        <v>13.550000190734863</v>
      </c>
      <c r="C13" s="212">
        <v>14.010000228881836</v>
      </c>
      <c r="D13" s="212">
        <v>13</v>
      </c>
      <c r="E13" s="212">
        <v>13.600000381469727</v>
      </c>
      <c r="F13" s="212">
        <v>12.920000076293945</v>
      </c>
      <c r="G13" s="212">
        <v>12.739999771118164</v>
      </c>
      <c r="H13" s="212">
        <v>13.75</v>
      </c>
      <c r="I13" s="212">
        <v>15.779999732971191</v>
      </c>
      <c r="J13" s="212">
        <v>18.56999969482422</v>
      </c>
      <c r="K13" s="212">
        <v>20.40999984741211</v>
      </c>
      <c r="L13" s="212">
        <v>18.559999465942383</v>
      </c>
      <c r="M13" s="212">
        <v>17.68000030517578</v>
      </c>
      <c r="N13" s="212">
        <v>17.559999465942383</v>
      </c>
      <c r="O13" s="212">
        <v>14.710000038146973</v>
      </c>
      <c r="P13" s="212">
        <v>13.510000228881836</v>
      </c>
      <c r="Q13" s="212">
        <v>11.640000343322754</v>
      </c>
      <c r="R13" s="212">
        <v>10.949999809265137</v>
      </c>
      <c r="S13" s="212">
        <v>10.210000038146973</v>
      </c>
      <c r="T13" s="212">
        <v>10.40999984741211</v>
      </c>
      <c r="U13" s="212">
        <v>10.84000015258789</v>
      </c>
      <c r="V13" s="212">
        <v>10.539999961853027</v>
      </c>
      <c r="W13" s="212">
        <v>10.529999732971191</v>
      </c>
      <c r="X13" s="212">
        <v>10.359999656677246</v>
      </c>
      <c r="Y13" s="212">
        <v>10.640000343322754</v>
      </c>
      <c r="Z13" s="219">
        <f t="shared" si="0"/>
        <v>13.602916638056437</v>
      </c>
      <c r="AA13" s="151">
        <v>20.770000457763672</v>
      </c>
      <c r="AB13" s="152" t="s">
        <v>220</v>
      </c>
      <c r="AC13" s="2">
        <v>11</v>
      </c>
      <c r="AD13" s="151">
        <v>10.109999656677246</v>
      </c>
      <c r="AE13" s="258" t="s">
        <v>243</v>
      </c>
      <c r="AF13" s="1"/>
    </row>
    <row r="14" spans="1:32" ht="11.25" customHeight="1">
      <c r="A14" s="220">
        <v>12</v>
      </c>
      <c r="B14" s="212">
        <v>10.720000267028809</v>
      </c>
      <c r="C14" s="212">
        <v>10.899999618530273</v>
      </c>
      <c r="D14" s="212">
        <v>10.680000305175781</v>
      </c>
      <c r="E14" s="212">
        <v>10.6899995803833</v>
      </c>
      <c r="F14" s="212">
        <v>9.680000305175781</v>
      </c>
      <c r="G14" s="212">
        <v>7.96999979019165</v>
      </c>
      <c r="H14" s="212">
        <v>7.079999923706055</v>
      </c>
      <c r="I14" s="212">
        <v>5.316999912261963</v>
      </c>
      <c r="J14" s="212">
        <v>5.138999938964844</v>
      </c>
      <c r="K14" s="212">
        <v>5.328999996185303</v>
      </c>
      <c r="L14" s="212">
        <v>5.263999938964844</v>
      </c>
      <c r="M14" s="212">
        <v>5.51800012588501</v>
      </c>
      <c r="N14" s="212">
        <v>5.264999866485596</v>
      </c>
      <c r="O14" s="212">
        <v>5.511000156402588</v>
      </c>
      <c r="P14" s="212">
        <v>5.46999979019165</v>
      </c>
      <c r="Q14" s="212">
        <v>5.4070000648498535</v>
      </c>
      <c r="R14" s="212">
        <v>5.501999855041504</v>
      </c>
      <c r="S14" s="212">
        <v>5.468999862670898</v>
      </c>
      <c r="T14" s="212">
        <v>5.691999912261963</v>
      </c>
      <c r="U14" s="212">
        <v>6.039999961853027</v>
      </c>
      <c r="V14" s="212">
        <v>6.482999801635742</v>
      </c>
      <c r="W14" s="212">
        <v>7.050000190734863</v>
      </c>
      <c r="X14" s="212">
        <v>7.599999904632568</v>
      </c>
      <c r="Y14" s="212">
        <v>8.140000343322754</v>
      </c>
      <c r="Z14" s="219">
        <f t="shared" si="0"/>
        <v>6.996499975522359</v>
      </c>
      <c r="AA14" s="151">
        <v>11.010000228881836</v>
      </c>
      <c r="AB14" s="152" t="s">
        <v>221</v>
      </c>
      <c r="AC14" s="2">
        <v>12</v>
      </c>
      <c r="AD14" s="151">
        <v>5.033999919891357</v>
      </c>
      <c r="AE14" s="258" t="s">
        <v>244</v>
      </c>
      <c r="AF14" s="1"/>
    </row>
    <row r="15" spans="1:32" ht="11.25" customHeight="1">
      <c r="A15" s="220">
        <v>13</v>
      </c>
      <c r="B15" s="212">
        <v>8.40999984741211</v>
      </c>
      <c r="C15" s="212">
        <v>9.109999656677246</v>
      </c>
      <c r="D15" s="212">
        <v>9.4399995803833</v>
      </c>
      <c r="E15" s="212">
        <v>9.899999618530273</v>
      </c>
      <c r="F15" s="212">
        <v>10.380000114440918</v>
      </c>
      <c r="G15" s="212">
        <v>8.380000114440918</v>
      </c>
      <c r="H15" s="212">
        <v>8.619999885559082</v>
      </c>
      <c r="I15" s="212">
        <v>9.829999923706055</v>
      </c>
      <c r="J15" s="212">
        <v>11</v>
      </c>
      <c r="K15" s="212">
        <v>13.210000038146973</v>
      </c>
      <c r="L15" s="212">
        <v>15.319999694824219</v>
      </c>
      <c r="M15" s="212">
        <v>17.690000534057617</v>
      </c>
      <c r="N15" s="212">
        <v>16.860000610351562</v>
      </c>
      <c r="O15" s="212">
        <v>15.510000228881836</v>
      </c>
      <c r="P15" s="212">
        <v>14.3100004196167</v>
      </c>
      <c r="Q15" s="212">
        <v>13.550000190734863</v>
      </c>
      <c r="R15" s="212">
        <v>13.199999809265137</v>
      </c>
      <c r="S15" s="212">
        <v>14.039999961853027</v>
      </c>
      <c r="T15" s="212">
        <v>13.9399995803833</v>
      </c>
      <c r="U15" s="212">
        <v>13.050000190734863</v>
      </c>
      <c r="V15" s="212">
        <v>11.850000381469727</v>
      </c>
      <c r="W15" s="212">
        <v>13.720000267028809</v>
      </c>
      <c r="X15" s="212">
        <v>13.220000267028809</v>
      </c>
      <c r="Y15" s="212">
        <v>13.0600004196167</v>
      </c>
      <c r="Z15" s="219">
        <f t="shared" si="0"/>
        <v>12.400000055631002</v>
      </c>
      <c r="AA15" s="151">
        <v>19.469999313354492</v>
      </c>
      <c r="AB15" s="152" t="s">
        <v>161</v>
      </c>
      <c r="AC15" s="2">
        <v>13</v>
      </c>
      <c r="AD15" s="151">
        <v>8.100000381469727</v>
      </c>
      <c r="AE15" s="258" t="s">
        <v>131</v>
      </c>
      <c r="AF15" s="1"/>
    </row>
    <row r="16" spans="1:32" ht="11.25" customHeight="1">
      <c r="A16" s="220">
        <v>14</v>
      </c>
      <c r="B16" s="212">
        <v>12.220000267028809</v>
      </c>
      <c r="C16" s="212">
        <v>11.130000114440918</v>
      </c>
      <c r="D16" s="212">
        <v>10.199999809265137</v>
      </c>
      <c r="E16" s="212">
        <v>9.520000457763672</v>
      </c>
      <c r="F16" s="212">
        <v>8.989999771118164</v>
      </c>
      <c r="G16" s="212">
        <v>9.029999732971191</v>
      </c>
      <c r="H16" s="212">
        <v>10.140000343322754</v>
      </c>
      <c r="I16" s="212">
        <v>11.130000114440918</v>
      </c>
      <c r="J16" s="212">
        <v>12.289999961853027</v>
      </c>
      <c r="K16" s="212">
        <v>13.670000076293945</v>
      </c>
      <c r="L16" s="212">
        <v>14.510000228881836</v>
      </c>
      <c r="M16" s="212">
        <v>13.069999694824219</v>
      </c>
      <c r="N16" s="212">
        <v>11.390000343322754</v>
      </c>
      <c r="O16" s="212">
        <v>11.359999656677246</v>
      </c>
      <c r="P16" s="212">
        <v>10.850000381469727</v>
      </c>
      <c r="Q16" s="212">
        <v>10.899999618530273</v>
      </c>
      <c r="R16" s="212">
        <v>10.819999694824219</v>
      </c>
      <c r="S16" s="212">
        <v>10.479999542236328</v>
      </c>
      <c r="T16" s="212">
        <v>9.819999694824219</v>
      </c>
      <c r="U16" s="212">
        <v>9.390000343322754</v>
      </c>
      <c r="V16" s="212">
        <v>9.720000267028809</v>
      </c>
      <c r="W16" s="212">
        <v>9.779999732971191</v>
      </c>
      <c r="X16" s="212">
        <v>9.25</v>
      </c>
      <c r="Y16" s="212">
        <v>9.020000457763672</v>
      </c>
      <c r="Z16" s="219">
        <f t="shared" si="0"/>
        <v>10.77833334604899</v>
      </c>
      <c r="AA16" s="151">
        <v>15.829999923706055</v>
      </c>
      <c r="AB16" s="152" t="s">
        <v>222</v>
      </c>
      <c r="AC16" s="2">
        <v>14</v>
      </c>
      <c r="AD16" s="151">
        <v>8.760000228881836</v>
      </c>
      <c r="AE16" s="258" t="s">
        <v>236</v>
      </c>
      <c r="AF16" s="1"/>
    </row>
    <row r="17" spans="1:32" ht="11.25" customHeight="1">
      <c r="A17" s="220">
        <v>15</v>
      </c>
      <c r="B17" s="212">
        <v>8.460000038146973</v>
      </c>
      <c r="C17" s="212">
        <v>6.835999965667725</v>
      </c>
      <c r="D17" s="212">
        <v>5.811999797821045</v>
      </c>
      <c r="E17" s="212">
        <v>5.072999954223633</v>
      </c>
      <c r="F17" s="212">
        <v>4.039000034332275</v>
      </c>
      <c r="G17" s="212">
        <v>4.144999980926514</v>
      </c>
      <c r="H17" s="212">
        <v>3.986999988555908</v>
      </c>
      <c r="I17" s="212">
        <v>3.8919999599456787</v>
      </c>
      <c r="J17" s="212">
        <v>4.293000221252441</v>
      </c>
      <c r="K17" s="212">
        <v>4.482999801635742</v>
      </c>
      <c r="L17" s="212">
        <v>4.557000160217285</v>
      </c>
      <c r="M17" s="212">
        <v>4.408999919891357</v>
      </c>
      <c r="N17" s="212">
        <v>4.989999771118164</v>
      </c>
      <c r="O17" s="212">
        <v>4.567999839782715</v>
      </c>
      <c r="P17" s="212">
        <v>4.76800012588501</v>
      </c>
      <c r="Q17" s="212">
        <v>5.021999835968018</v>
      </c>
      <c r="R17" s="212">
        <v>5.390999794006348</v>
      </c>
      <c r="S17" s="212">
        <v>5.560999870300293</v>
      </c>
      <c r="T17" s="212">
        <v>4.947999954223633</v>
      </c>
      <c r="U17" s="212">
        <v>4.927000045776367</v>
      </c>
      <c r="V17" s="212">
        <v>4.989999771118164</v>
      </c>
      <c r="W17" s="212">
        <v>4.989999771118164</v>
      </c>
      <c r="X17" s="212">
        <v>5.053999900817871</v>
      </c>
      <c r="Y17" s="212">
        <v>5.053999900817871</v>
      </c>
      <c r="Z17" s="219">
        <f t="shared" si="0"/>
        <v>5.010374933481216</v>
      </c>
      <c r="AA17" s="151">
        <v>9.170000076293945</v>
      </c>
      <c r="AB17" s="152" t="s">
        <v>223</v>
      </c>
      <c r="AC17" s="2">
        <v>15</v>
      </c>
      <c r="AD17" s="151">
        <v>3.6700000762939453</v>
      </c>
      <c r="AE17" s="258" t="s">
        <v>245</v>
      </c>
      <c r="AF17" s="1"/>
    </row>
    <row r="18" spans="1:32" ht="11.25" customHeight="1">
      <c r="A18" s="220">
        <v>16</v>
      </c>
      <c r="B18" s="212">
        <v>5.129000186920166</v>
      </c>
      <c r="C18" s="212">
        <v>5.224999904632568</v>
      </c>
      <c r="D18" s="212">
        <v>5.2779998779296875</v>
      </c>
      <c r="E18" s="212">
        <v>5.289000034332275</v>
      </c>
      <c r="F18" s="212">
        <v>5.140999794006348</v>
      </c>
      <c r="G18" s="212">
        <v>4.814000129699707</v>
      </c>
      <c r="H18" s="212">
        <v>4.803999900817871</v>
      </c>
      <c r="I18" s="212">
        <v>4.876999855041504</v>
      </c>
      <c r="J18" s="212">
        <v>5.035999774932861</v>
      </c>
      <c r="K18" s="212">
        <v>5.732999801635742</v>
      </c>
      <c r="L18" s="212">
        <v>6.039000034332275</v>
      </c>
      <c r="M18" s="212">
        <v>5.73199987411499</v>
      </c>
      <c r="N18" s="212">
        <v>5.775000095367432</v>
      </c>
      <c r="O18" s="212">
        <v>6.01800012588501</v>
      </c>
      <c r="P18" s="212">
        <v>5.6579999923706055</v>
      </c>
      <c r="Q18" s="212">
        <v>5.215000152587891</v>
      </c>
      <c r="R18" s="212">
        <v>4.9720001220703125</v>
      </c>
      <c r="S18" s="212">
        <v>4.422999858856201</v>
      </c>
      <c r="T18" s="212">
        <v>4.697000026702881</v>
      </c>
      <c r="U18" s="212">
        <v>4.190000057220459</v>
      </c>
      <c r="V18" s="212">
        <v>3.0390000343322754</v>
      </c>
      <c r="W18" s="212">
        <v>3.3350000381469727</v>
      </c>
      <c r="X18" s="212">
        <v>2.617000102996826</v>
      </c>
      <c r="Y18" s="212">
        <v>2.51200008392334</v>
      </c>
      <c r="Z18" s="219">
        <f t="shared" si="0"/>
        <v>4.814499994119008</v>
      </c>
      <c r="AA18" s="151">
        <v>6.3460001945495605</v>
      </c>
      <c r="AB18" s="152" t="s">
        <v>224</v>
      </c>
      <c r="AC18" s="2">
        <v>16</v>
      </c>
      <c r="AD18" s="151">
        <v>2.4159998893737793</v>
      </c>
      <c r="AE18" s="258" t="s">
        <v>201</v>
      </c>
      <c r="AF18" s="1"/>
    </row>
    <row r="19" spans="1:32" ht="11.25" customHeight="1">
      <c r="A19" s="220">
        <v>17</v>
      </c>
      <c r="B19" s="212">
        <v>2.617000102996826</v>
      </c>
      <c r="C19" s="212">
        <v>2.374000072479248</v>
      </c>
      <c r="D19" s="212">
        <v>2.6070001125335693</v>
      </c>
      <c r="E19" s="212">
        <v>2.7230000495910645</v>
      </c>
      <c r="F19" s="212">
        <v>2.8929998874664307</v>
      </c>
      <c r="G19" s="212">
        <v>2.744999885559082</v>
      </c>
      <c r="H19" s="212">
        <v>2.3540000915527344</v>
      </c>
      <c r="I19" s="212">
        <v>2.1429998874664307</v>
      </c>
      <c r="J19" s="212">
        <v>3.0829999446868896</v>
      </c>
      <c r="K19" s="212">
        <v>2.502000093460083</v>
      </c>
      <c r="L19" s="212">
        <v>4.191999912261963</v>
      </c>
      <c r="M19" s="212">
        <v>6.3480000495910645</v>
      </c>
      <c r="N19" s="212">
        <v>6.675000190734863</v>
      </c>
      <c r="O19" s="212">
        <v>6.885000228881836</v>
      </c>
      <c r="P19" s="212">
        <v>7.639999866485596</v>
      </c>
      <c r="Q19" s="212">
        <v>6.918000221252441</v>
      </c>
      <c r="R19" s="212">
        <v>6.105000019073486</v>
      </c>
      <c r="S19" s="212">
        <v>5.650000095367432</v>
      </c>
      <c r="T19" s="212">
        <v>5.258999824523926</v>
      </c>
      <c r="U19" s="212">
        <v>5.258999824523926</v>
      </c>
      <c r="V19" s="212">
        <v>4.8460001945495605</v>
      </c>
      <c r="W19" s="212">
        <v>4.454999923706055</v>
      </c>
      <c r="X19" s="212">
        <v>4.625</v>
      </c>
      <c r="Y19" s="212">
        <v>5.058000087738037</v>
      </c>
      <c r="Z19" s="219">
        <f t="shared" si="0"/>
        <v>4.414833356936772</v>
      </c>
      <c r="AA19" s="151">
        <v>8.149999618530273</v>
      </c>
      <c r="AB19" s="152" t="s">
        <v>225</v>
      </c>
      <c r="AC19" s="2">
        <v>17</v>
      </c>
      <c r="AD19" s="151">
        <v>1.3509999513626099</v>
      </c>
      <c r="AE19" s="258" t="s">
        <v>246</v>
      </c>
      <c r="AF19" s="1"/>
    </row>
    <row r="20" spans="1:32" ht="11.25" customHeight="1">
      <c r="A20" s="220">
        <v>18</v>
      </c>
      <c r="B20" s="212">
        <v>4.369999885559082</v>
      </c>
      <c r="C20" s="212">
        <v>4.61299991607666</v>
      </c>
      <c r="D20" s="212">
        <v>4.328000068664551</v>
      </c>
      <c r="E20" s="212">
        <v>3.2720000743865967</v>
      </c>
      <c r="F20" s="212">
        <v>3.134999990463257</v>
      </c>
      <c r="G20" s="212">
        <v>3.177999973297119</v>
      </c>
      <c r="H20" s="212">
        <v>3.7790000438690186</v>
      </c>
      <c r="I20" s="212">
        <v>6.239999771118164</v>
      </c>
      <c r="J20" s="212">
        <v>8.260000228881836</v>
      </c>
      <c r="K20" s="212">
        <v>10.819999694824219</v>
      </c>
      <c r="L20" s="212">
        <v>13.550000190734863</v>
      </c>
      <c r="M20" s="212">
        <v>11.920000076293945</v>
      </c>
      <c r="N20" s="212">
        <v>10.84000015258789</v>
      </c>
      <c r="O20" s="212">
        <v>10.170000076293945</v>
      </c>
      <c r="P20" s="212">
        <v>10.479999542236328</v>
      </c>
      <c r="Q20" s="212">
        <v>10.369999885559082</v>
      </c>
      <c r="R20" s="212">
        <v>10.140000343322754</v>
      </c>
      <c r="S20" s="212">
        <v>10.270000457763672</v>
      </c>
      <c r="T20" s="212">
        <v>10</v>
      </c>
      <c r="U20" s="212">
        <v>9.670000076293945</v>
      </c>
      <c r="V20" s="212">
        <v>8.949999809265137</v>
      </c>
      <c r="W20" s="212">
        <v>9.619999885559082</v>
      </c>
      <c r="X20" s="212">
        <v>9.630000114440918</v>
      </c>
      <c r="Y20" s="212">
        <v>8.989999771118164</v>
      </c>
      <c r="Z20" s="219">
        <f t="shared" si="0"/>
        <v>8.191458334525427</v>
      </c>
      <c r="AA20" s="151">
        <v>15.6899995803833</v>
      </c>
      <c r="AB20" s="152" t="s">
        <v>182</v>
      </c>
      <c r="AC20" s="2">
        <v>18</v>
      </c>
      <c r="AD20" s="151">
        <v>2.765000104904175</v>
      </c>
      <c r="AE20" s="258" t="s">
        <v>247</v>
      </c>
      <c r="AF20" s="1"/>
    </row>
    <row r="21" spans="1:32" ht="11.25" customHeight="1">
      <c r="A21" s="220">
        <v>19</v>
      </c>
      <c r="B21" s="212">
        <v>8.239999771118164</v>
      </c>
      <c r="C21" s="212">
        <v>7.860000133514404</v>
      </c>
      <c r="D21" s="212">
        <v>8.390000343322754</v>
      </c>
      <c r="E21" s="212">
        <v>8.09000015258789</v>
      </c>
      <c r="F21" s="212">
        <v>7.809999942779541</v>
      </c>
      <c r="G21" s="212">
        <v>7.889999866485596</v>
      </c>
      <c r="H21" s="212">
        <v>8.260000228881836</v>
      </c>
      <c r="I21" s="212">
        <v>9.75</v>
      </c>
      <c r="J21" s="212">
        <v>10.699999809265137</v>
      </c>
      <c r="K21" s="212">
        <v>11.369999885559082</v>
      </c>
      <c r="L21" s="212">
        <v>11.380000114440918</v>
      </c>
      <c r="M21" s="212">
        <v>10.649999618530273</v>
      </c>
      <c r="N21" s="212">
        <v>11.399999618530273</v>
      </c>
      <c r="O21" s="212">
        <v>10.390000343322754</v>
      </c>
      <c r="P21" s="212">
        <v>11.369999885559082</v>
      </c>
      <c r="Q21" s="212">
        <v>11.25</v>
      </c>
      <c r="R21" s="212">
        <v>11.5600004196167</v>
      </c>
      <c r="S21" s="212">
        <v>11.15999984741211</v>
      </c>
      <c r="T21" s="212">
        <v>10.59000015258789</v>
      </c>
      <c r="U21" s="212">
        <v>10.890000343322754</v>
      </c>
      <c r="V21" s="212">
        <v>10.8100004196167</v>
      </c>
      <c r="W21" s="212">
        <v>10.119999885559082</v>
      </c>
      <c r="X21" s="212">
        <v>10.699999809265137</v>
      </c>
      <c r="Y21" s="212">
        <v>9.1899995803833</v>
      </c>
      <c r="Z21" s="219">
        <f t="shared" si="0"/>
        <v>9.992500007152557</v>
      </c>
      <c r="AA21" s="151">
        <v>12.59000015258789</v>
      </c>
      <c r="AB21" s="152" t="s">
        <v>226</v>
      </c>
      <c r="AC21" s="2">
        <v>19</v>
      </c>
      <c r="AD21" s="151">
        <v>7.610000133514404</v>
      </c>
      <c r="AE21" s="258" t="s">
        <v>248</v>
      </c>
      <c r="AF21" s="1"/>
    </row>
    <row r="22" spans="1:32" ht="11.25" customHeight="1">
      <c r="A22" s="228">
        <v>20</v>
      </c>
      <c r="B22" s="214">
        <v>8.989999771118164</v>
      </c>
      <c r="C22" s="214">
        <v>10.329999923706055</v>
      </c>
      <c r="D22" s="214">
        <v>8.960000038146973</v>
      </c>
      <c r="E22" s="214">
        <v>8.449999809265137</v>
      </c>
      <c r="F22" s="214">
        <v>8.359999656677246</v>
      </c>
      <c r="G22" s="214">
        <v>8.489999771118164</v>
      </c>
      <c r="H22" s="214">
        <v>9.029999732971191</v>
      </c>
      <c r="I22" s="214">
        <v>9.119999885559082</v>
      </c>
      <c r="J22" s="214">
        <v>9.489999771118164</v>
      </c>
      <c r="K22" s="214">
        <v>11.239999771118164</v>
      </c>
      <c r="L22" s="214">
        <v>11.579999923706055</v>
      </c>
      <c r="M22" s="214">
        <v>11.460000038146973</v>
      </c>
      <c r="N22" s="214">
        <v>12.220000267028809</v>
      </c>
      <c r="O22" s="214">
        <v>14.680000305175781</v>
      </c>
      <c r="P22" s="214">
        <v>18.200000762939453</v>
      </c>
      <c r="Q22" s="214">
        <v>16.030000686645508</v>
      </c>
      <c r="R22" s="214">
        <v>15.050000190734863</v>
      </c>
      <c r="S22" s="214">
        <v>14.800000190734863</v>
      </c>
      <c r="T22" s="214">
        <v>14.510000228881836</v>
      </c>
      <c r="U22" s="214">
        <v>14.380000114440918</v>
      </c>
      <c r="V22" s="214">
        <v>13.979999542236328</v>
      </c>
      <c r="W22" s="214">
        <v>13.5600004196167</v>
      </c>
      <c r="X22" s="214">
        <v>13.239999771118164</v>
      </c>
      <c r="Y22" s="214">
        <v>13.270000457763672</v>
      </c>
      <c r="Z22" s="229">
        <f t="shared" si="0"/>
        <v>12.05916670958201</v>
      </c>
      <c r="AA22" s="157">
        <v>18.639999389648438</v>
      </c>
      <c r="AB22" s="215" t="s">
        <v>64</v>
      </c>
      <c r="AC22" s="216">
        <v>20</v>
      </c>
      <c r="AD22" s="157">
        <v>8.260000228881836</v>
      </c>
      <c r="AE22" s="259" t="s">
        <v>193</v>
      </c>
      <c r="AF22" s="1"/>
    </row>
    <row r="23" spans="1:32" ht="11.25" customHeight="1">
      <c r="A23" s="220">
        <v>21</v>
      </c>
      <c r="B23" s="212">
        <v>13.539999961853027</v>
      </c>
      <c r="C23" s="212">
        <v>13</v>
      </c>
      <c r="D23" s="212">
        <v>12.619999885559082</v>
      </c>
      <c r="E23" s="212">
        <v>12.34000015258789</v>
      </c>
      <c r="F23" s="212">
        <v>11.75</v>
      </c>
      <c r="G23" s="212">
        <v>12.220000267028809</v>
      </c>
      <c r="H23" s="212">
        <v>13.770000457763672</v>
      </c>
      <c r="I23" s="212">
        <v>15.449999809265137</v>
      </c>
      <c r="J23" s="212">
        <v>18.760000228881836</v>
      </c>
      <c r="K23" s="212">
        <v>17.81999969482422</v>
      </c>
      <c r="L23" s="212">
        <v>17.15999984741211</v>
      </c>
      <c r="M23" s="212">
        <v>17.31999969482422</v>
      </c>
      <c r="N23" s="212">
        <v>16.06999969482422</v>
      </c>
      <c r="O23" s="212">
        <v>16.920000076293945</v>
      </c>
      <c r="P23" s="212">
        <v>16.979999542236328</v>
      </c>
      <c r="Q23" s="212">
        <v>16.770000457763672</v>
      </c>
      <c r="R23" s="212">
        <v>14.529999732971191</v>
      </c>
      <c r="S23" s="212">
        <v>10.869999885559082</v>
      </c>
      <c r="T23" s="212">
        <v>11.170000076293945</v>
      </c>
      <c r="U23" s="212">
        <v>12.050000190734863</v>
      </c>
      <c r="V23" s="212">
        <v>12.039999961853027</v>
      </c>
      <c r="W23" s="212">
        <v>11.65999984741211</v>
      </c>
      <c r="X23" s="212">
        <v>10.880000114440918</v>
      </c>
      <c r="Y23" s="212">
        <v>10.720000267028809</v>
      </c>
      <c r="Z23" s="219">
        <f t="shared" si="0"/>
        <v>14.017083326975504</v>
      </c>
      <c r="AA23" s="151">
        <v>19.1299991607666</v>
      </c>
      <c r="AB23" s="152" t="s">
        <v>227</v>
      </c>
      <c r="AC23" s="2">
        <v>21</v>
      </c>
      <c r="AD23" s="151">
        <v>10.550000190734863</v>
      </c>
      <c r="AE23" s="258" t="s">
        <v>249</v>
      </c>
      <c r="AF23" s="1"/>
    </row>
    <row r="24" spans="1:32" ht="11.25" customHeight="1">
      <c r="A24" s="220">
        <v>22</v>
      </c>
      <c r="B24" s="212">
        <v>9.210000038146973</v>
      </c>
      <c r="C24" s="212">
        <v>7.849999904632568</v>
      </c>
      <c r="D24" s="212">
        <v>7.599999904632568</v>
      </c>
      <c r="E24" s="212">
        <v>7.619999885559082</v>
      </c>
      <c r="F24" s="212">
        <v>7.360000133514404</v>
      </c>
      <c r="G24" s="212">
        <v>7.449999809265137</v>
      </c>
      <c r="H24" s="212">
        <v>8.109999656677246</v>
      </c>
      <c r="I24" s="212">
        <v>8.300000190734863</v>
      </c>
      <c r="J24" s="212">
        <v>6.869999885559082</v>
      </c>
      <c r="K24" s="212">
        <v>6.057000160217285</v>
      </c>
      <c r="L24" s="212">
        <v>5.51800012588501</v>
      </c>
      <c r="M24" s="212">
        <v>5.158999919891357</v>
      </c>
      <c r="N24" s="212">
        <v>5.0320000648498535</v>
      </c>
      <c r="O24" s="212">
        <v>4.988999843597412</v>
      </c>
      <c r="P24" s="212">
        <v>4.947000026702881</v>
      </c>
      <c r="Q24" s="212">
        <v>4.979000091552734</v>
      </c>
      <c r="R24" s="212">
        <v>4.927000045776367</v>
      </c>
      <c r="S24" s="212">
        <v>4.801000118255615</v>
      </c>
      <c r="T24" s="212">
        <v>4.927999973297119</v>
      </c>
      <c r="U24" s="212">
        <v>5.235000133514404</v>
      </c>
      <c r="V24" s="212">
        <v>5.6570000648498535</v>
      </c>
      <c r="W24" s="212">
        <v>6.311999797821045</v>
      </c>
      <c r="X24" s="212">
        <v>6.925000190734863</v>
      </c>
      <c r="Y24" s="212">
        <v>6.872000217437744</v>
      </c>
      <c r="Z24" s="219">
        <f t="shared" si="0"/>
        <v>6.362833340962728</v>
      </c>
      <c r="AA24" s="151">
        <v>10.819999694824219</v>
      </c>
      <c r="AB24" s="152" t="s">
        <v>228</v>
      </c>
      <c r="AC24" s="2">
        <v>22</v>
      </c>
      <c r="AD24" s="151">
        <v>4.769999980926514</v>
      </c>
      <c r="AE24" s="258" t="s">
        <v>250</v>
      </c>
      <c r="AF24" s="1"/>
    </row>
    <row r="25" spans="1:32" ht="11.25" customHeight="1">
      <c r="A25" s="220">
        <v>23</v>
      </c>
      <c r="B25" s="212">
        <v>6.934999942779541</v>
      </c>
      <c r="C25" s="212">
        <v>6.703000068664551</v>
      </c>
      <c r="D25" s="212">
        <v>6.765999794006348</v>
      </c>
      <c r="E25" s="212">
        <v>7.010000228881836</v>
      </c>
      <c r="F25" s="212">
        <v>5.9720001220703125</v>
      </c>
      <c r="G25" s="212">
        <v>6.224999904632568</v>
      </c>
      <c r="H25" s="212">
        <v>7.739999771118164</v>
      </c>
      <c r="I25" s="212">
        <v>7.789999961853027</v>
      </c>
      <c r="J25" s="212">
        <v>8.039999961853027</v>
      </c>
      <c r="K25" s="212">
        <v>8.399999618530273</v>
      </c>
      <c r="L25" s="212">
        <v>8.699999809265137</v>
      </c>
      <c r="M25" s="212">
        <v>8.229999542236328</v>
      </c>
      <c r="N25" s="212">
        <v>8.039999961853027</v>
      </c>
      <c r="O25" s="212">
        <v>7.840000152587891</v>
      </c>
      <c r="P25" s="212">
        <v>7.650000095367432</v>
      </c>
      <c r="Q25" s="212">
        <v>7.420000076293945</v>
      </c>
      <c r="R25" s="212">
        <v>7.079999923706055</v>
      </c>
      <c r="S25" s="212">
        <v>6.723999977111816</v>
      </c>
      <c r="T25" s="212">
        <v>6.554999828338623</v>
      </c>
      <c r="U25" s="212">
        <v>6.439000129699707</v>
      </c>
      <c r="V25" s="212">
        <v>6.4730000495910645</v>
      </c>
      <c r="W25" s="212">
        <v>6.15500020980835</v>
      </c>
      <c r="X25" s="212">
        <v>6.132999897003174</v>
      </c>
      <c r="Y25" s="212">
        <v>6.0269999504089355</v>
      </c>
      <c r="Z25" s="219">
        <f t="shared" si="0"/>
        <v>7.126958290735881</v>
      </c>
      <c r="AA25" s="151">
        <v>8.9399995803833</v>
      </c>
      <c r="AB25" s="152" t="s">
        <v>229</v>
      </c>
      <c r="AC25" s="2">
        <v>23</v>
      </c>
      <c r="AD25" s="151">
        <v>5.823999881744385</v>
      </c>
      <c r="AE25" s="258" t="s">
        <v>251</v>
      </c>
      <c r="AF25" s="1"/>
    </row>
    <row r="26" spans="1:32" ht="11.25" customHeight="1">
      <c r="A26" s="220">
        <v>24</v>
      </c>
      <c r="B26" s="212">
        <v>5.900000095367432</v>
      </c>
      <c r="C26" s="212">
        <v>5.804999828338623</v>
      </c>
      <c r="D26" s="212">
        <v>5.689000129699707</v>
      </c>
      <c r="E26" s="212">
        <v>5.373000144958496</v>
      </c>
      <c r="F26" s="212">
        <v>4.9710001945495605</v>
      </c>
      <c r="G26" s="212">
        <v>5.540999889373779</v>
      </c>
      <c r="H26" s="212">
        <v>6.9039998054504395</v>
      </c>
      <c r="I26" s="212">
        <v>7.96999979019165</v>
      </c>
      <c r="J26" s="212">
        <v>9.010000228881836</v>
      </c>
      <c r="K26" s="212">
        <v>8.800000190734863</v>
      </c>
      <c r="L26" s="212">
        <v>10.029999732971191</v>
      </c>
      <c r="M26" s="212">
        <v>10.130000114440918</v>
      </c>
      <c r="N26" s="212">
        <v>8.680000305175781</v>
      </c>
      <c r="O26" s="212">
        <v>8.3100004196167</v>
      </c>
      <c r="P26" s="212">
        <v>8.039999961853027</v>
      </c>
      <c r="Q26" s="212">
        <v>7.300000190734863</v>
      </c>
      <c r="R26" s="212">
        <v>7.619999885559082</v>
      </c>
      <c r="S26" s="212">
        <v>7.010000228881836</v>
      </c>
      <c r="T26" s="212">
        <v>6.861999988555908</v>
      </c>
      <c r="U26" s="212">
        <v>7.059999942779541</v>
      </c>
      <c r="V26" s="212">
        <v>6.765999794006348</v>
      </c>
      <c r="W26" s="212">
        <v>5.908999919891357</v>
      </c>
      <c r="X26" s="212">
        <v>4.303999900817871</v>
      </c>
      <c r="Y26" s="212">
        <v>4.947999954223633</v>
      </c>
      <c r="Z26" s="219">
        <f t="shared" si="0"/>
        <v>7.038833359877269</v>
      </c>
      <c r="AA26" s="151">
        <v>10.9399995803833</v>
      </c>
      <c r="AB26" s="152" t="s">
        <v>230</v>
      </c>
      <c r="AC26" s="2">
        <v>24</v>
      </c>
      <c r="AD26" s="151">
        <v>4.250999927520752</v>
      </c>
      <c r="AE26" s="258" t="s">
        <v>252</v>
      </c>
      <c r="AF26" s="1"/>
    </row>
    <row r="27" spans="1:32" ht="11.25" customHeight="1">
      <c r="A27" s="220">
        <v>25</v>
      </c>
      <c r="B27" s="212">
        <v>3.5339999198913574</v>
      </c>
      <c r="C27" s="212">
        <v>2.878999948501587</v>
      </c>
      <c r="D27" s="212">
        <v>2.2360000610351562</v>
      </c>
      <c r="E27" s="212">
        <v>1.940999984741211</v>
      </c>
      <c r="F27" s="212">
        <v>1.5499999523162842</v>
      </c>
      <c r="G27" s="212">
        <v>2.078000068664551</v>
      </c>
      <c r="H27" s="212">
        <v>5.005000114440918</v>
      </c>
      <c r="I27" s="212">
        <v>8.25</v>
      </c>
      <c r="J27" s="212">
        <v>11.199999809265137</v>
      </c>
      <c r="K27" s="212">
        <v>14.34000015258789</v>
      </c>
      <c r="L27" s="212">
        <v>16.010000228881836</v>
      </c>
      <c r="M27" s="212">
        <v>14.100000381469727</v>
      </c>
      <c r="N27" s="212">
        <v>13.050000190734863</v>
      </c>
      <c r="O27" s="212">
        <v>13.039999961853027</v>
      </c>
      <c r="P27" s="212">
        <v>12.729999542236328</v>
      </c>
      <c r="Q27" s="212">
        <v>12.289999961853027</v>
      </c>
      <c r="R27" s="212">
        <v>12.460000038146973</v>
      </c>
      <c r="S27" s="212">
        <v>12.300000190734863</v>
      </c>
      <c r="T27" s="212">
        <v>11.989999771118164</v>
      </c>
      <c r="U27" s="212">
        <v>11.680000305175781</v>
      </c>
      <c r="V27" s="212">
        <v>10.989999771118164</v>
      </c>
      <c r="W27" s="212">
        <v>10.529999732971191</v>
      </c>
      <c r="X27" s="212">
        <v>9.65999984741211</v>
      </c>
      <c r="Y27" s="212">
        <v>8.880000114440918</v>
      </c>
      <c r="Z27" s="219">
        <f t="shared" si="0"/>
        <v>9.280125002066294</v>
      </c>
      <c r="AA27" s="151">
        <v>16.149999618530273</v>
      </c>
      <c r="AB27" s="152" t="s">
        <v>231</v>
      </c>
      <c r="AC27" s="2">
        <v>25</v>
      </c>
      <c r="AD27" s="151">
        <v>1.5190000534057617</v>
      </c>
      <c r="AE27" s="258" t="s">
        <v>253</v>
      </c>
      <c r="AF27" s="1"/>
    </row>
    <row r="28" spans="1:32" ht="11.25" customHeight="1">
      <c r="A28" s="220">
        <v>26</v>
      </c>
      <c r="B28" s="212">
        <v>6.868000030517578</v>
      </c>
      <c r="C28" s="212">
        <v>6.318999767303467</v>
      </c>
      <c r="D28" s="212">
        <v>6.129000186920166</v>
      </c>
      <c r="E28" s="212">
        <v>7.179999828338623</v>
      </c>
      <c r="F28" s="212">
        <v>6.056000232696533</v>
      </c>
      <c r="G28" s="212">
        <v>7.849999904632568</v>
      </c>
      <c r="H28" s="212">
        <v>10.029999732971191</v>
      </c>
      <c r="I28" s="212">
        <v>14.260000228881836</v>
      </c>
      <c r="J28" s="212">
        <v>15.539999961853027</v>
      </c>
      <c r="K28" s="212">
        <v>15.359999656677246</v>
      </c>
      <c r="L28" s="212">
        <v>14.149999618530273</v>
      </c>
      <c r="M28" s="212">
        <v>11.850000381469727</v>
      </c>
      <c r="N28" s="212">
        <v>10.930000305175781</v>
      </c>
      <c r="O28" s="212">
        <v>10.239999771118164</v>
      </c>
      <c r="P28" s="212">
        <v>10.520000457763672</v>
      </c>
      <c r="Q28" s="212">
        <v>10.199999809265137</v>
      </c>
      <c r="R28" s="212">
        <v>9.90999984741211</v>
      </c>
      <c r="S28" s="212">
        <v>9.34000015258789</v>
      </c>
      <c r="T28" s="212">
        <v>9.270000457763672</v>
      </c>
      <c r="U28" s="212">
        <v>9.300000190734863</v>
      </c>
      <c r="V28" s="212">
        <v>9.180000305175781</v>
      </c>
      <c r="W28" s="212">
        <v>8.59000015258789</v>
      </c>
      <c r="X28" s="212">
        <v>8.180000305175781</v>
      </c>
      <c r="Y28" s="212">
        <v>8.149999618530273</v>
      </c>
      <c r="Z28" s="219">
        <f t="shared" si="0"/>
        <v>9.808416704336802</v>
      </c>
      <c r="AA28" s="151">
        <v>16.719999313354492</v>
      </c>
      <c r="AB28" s="152" t="s">
        <v>232</v>
      </c>
      <c r="AC28" s="2">
        <v>26</v>
      </c>
      <c r="AD28" s="151">
        <v>5.622000217437744</v>
      </c>
      <c r="AE28" s="258" t="s">
        <v>254</v>
      </c>
      <c r="AF28" s="1"/>
    </row>
    <row r="29" spans="1:32" ht="11.25" customHeight="1">
      <c r="A29" s="220">
        <v>27</v>
      </c>
      <c r="B29" s="212">
        <v>8.229999542236328</v>
      </c>
      <c r="C29" s="212">
        <v>8.010000228881836</v>
      </c>
      <c r="D29" s="212">
        <v>8.130000114440918</v>
      </c>
      <c r="E29" s="212">
        <v>8.470000267028809</v>
      </c>
      <c r="F29" s="212">
        <v>8.699999809265137</v>
      </c>
      <c r="G29" s="212">
        <v>9.119999885559082</v>
      </c>
      <c r="H29" s="212">
        <v>9.399999618530273</v>
      </c>
      <c r="I29" s="212">
        <v>9.899999618530273</v>
      </c>
      <c r="J29" s="212">
        <v>10.859999656677246</v>
      </c>
      <c r="K29" s="212">
        <v>11.84000015258789</v>
      </c>
      <c r="L29" s="212">
        <v>11.869999885559082</v>
      </c>
      <c r="M29" s="212">
        <v>9.90999984741211</v>
      </c>
      <c r="N29" s="212">
        <v>9.880000114440918</v>
      </c>
      <c r="O29" s="212">
        <v>9.930000305175781</v>
      </c>
      <c r="P29" s="212">
        <v>9.420000076293945</v>
      </c>
      <c r="Q29" s="212">
        <v>10.010000228881836</v>
      </c>
      <c r="R29" s="212">
        <v>10.520000457763672</v>
      </c>
      <c r="S29" s="212">
        <v>10.239999771118164</v>
      </c>
      <c r="T29" s="212">
        <v>10.010000228881836</v>
      </c>
      <c r="U29" s="212">
        <v>10.199999809265137</v>
      </c>
      <c r="V29" s="212">
        <v>10.369999885559082</v>
      </c>
      <c r="W29" s="212">
        <v>10.600000381469727</v>
      </c>
      <c r="X29" s="212">
        <v>10.710000038146973</v>
      </c>
      <c r="Y29" s="212">
        <v>10.520000457763672</v>
      </c>
      <c r="Z29" s="219">
        <f t="shared" si="0"/>
        <v>9.868750015894571</v>
      </c>
      <c r="AA29" s="151">
        <v>12.119999885559082</v>
      </c>
      <c r="AB29" s="152" t="s">
        <v>233</v>
      </c>
      <c r="AC29" s="2">
        <v>27</v>
      </c>
      <c r="AD29" s="151">
        <v>7.960000038146973</v>
      </c>
      <c r="AE29" s="258" t="s">
        <v>255</v>
      </c>
      <c r="AF29" s="1"/>
    </row>
    <row r="30" spans="1:32" ht="11.25" customHeight="1">
      <c r="A30" s="220">
        <v>28</v>
      </c>
      <c r="B30" s="212">
        <v>10.960000038146973</v>
      </c>
      <c r="C30" s="212">
        <v>11.010000228881836</v>
      </c>
      <c r="D30" s="212">
        <v>10.859999656677246</v>
      </c>
      <c r="E30" s="212">
        <v>10.880000114440918</v>
      </c>
      <c r="F30" s="212">
        <v>10.329999923706055</v>
      </c>
      <c r="G30" s="212">
        <v>10.569999694824219</v>
      </c>
      <c r="H30" s="212">
        <v>11.0600004196167</v>
      </c>
      <c r="I30" s="212">
        <v>11.329999923706055</v>
      </c>
      <c r="J30" s="212">
        <v>11.6899995803833</v>
      </c>
      <c r="K30" s="212">
        <v>12.3100004196167</v>
      </c>
      <c r="L30" s="212">
        <v>12.350000381469727</v>
      </c>
      <c r="M30" s="212">
        <v>12.979999542236328</v>
      </c>
      <c r="N30" s="212">
        <v>13.779999732971191</v>
      </c>
      <c r="O30" s="212">
        <v>13.529999732971191</v>
      </c>
      <c r="P30" s="212">
        <v>12.90999984741211</v>
      </c>
      <c r="Q30" s="212">
        <v>13.140000343322754</v>
      </c>
      <c r="R30" s="212">
        <v>13.1899995803833</v>
      </c>
      <c r="S30" s="212">
        <v>14.640000343322754</v>
      </c>
      <c r="T30" s="212">
        <v>14.880000114440918</v>
      </c>
      <c r="U30" s="212">
        <v>14.40999984741211</v>
      </c>
      <c r="V30" s="212">
        <v>14.649999618530273</v>
      </c>
      <c r="W30" s="212">
        <v>15.020000457763672</v>
      </c>
      <c r="X30" s="212">
        <v>14.119999885559082</v>
      </c>
      <c r="Y30" s="212">
        <v>13.829999923706055</v>
      </c>
      <c r="Z30" s="219">
        <f t="shared" si="0"/>
        <v>12.684583306312561</v>
      </c>
      <c r="AA30" s="151">
        <v>15.210000038146973</v>
      </c>
      <c r="AB30" s="152" t="s">
        <v>234</v>
      </c>
      <c r="AC30" s="2">
        <v>28</v>
      </c>
      <c r="AD30" s="151">
        <v>10.260000228881836</v>
      </c>
      <c r="AE30" s="258" t="s">
        <v>103</v>
      </c>
      <c r="AF30" s="1"/>
    </row>
    <row r="31" spans="1:32" ht="11.25" customHeight="1">
      <c r="A31" s="220">
        <v>29</v>
      </c>
      <c r="B31" s="212">
        <v>12.020000457763672</v>
      </c>
      <c r="C31" s="212">
        <v>12.600000381469727</v>
      </c>
      <c r="D31" s="212">
        <v>13.119999885559082</v>
      </c>
      <c r="E31" s="212">
        <v>13.40999984741211</v>
      </c>
      <c r="F31" s="212">
        <v>13.539999961853027</v>
      </c>
      <c r="G31" s="212">
        <v>13.699999809265137</v>
      </c>
      <c r="H31" s="212">
        <v>14.109999656677246</v>
      </c>
      <c r="I31" s="212">
        <v>15.199999809265137</v>
      </c>
      <c r="J31" s="212">
        <v>14.40999984741211</v>
      </c>
      <c r="K31" s="212">
        <v>16.850000381469727</v>
      </c>
      <c r="L31" s="212">
        <v>19.93000030517578</v>
      </c>
      <c r="M31" s="212">
        <v>20.719999313354492</v>
      </c>
      <c r="N31" s="212">
        <v>21.139999389648438</v>
      </c>
      <c r="O31" s="212">
        <v>21.81999969482422</v>
      </c>
      <c r="P31" s="212">
        <v>21.899999618530273</v>
      </c>
      <c r="Q31" s="212">
        <v>21.3799991607666</v>
      </c>
      <c r="R31" s="212">
        <v>20.190000534057617</v>
      </c>
      <c r="S31" s="212">
        <v>12.0600004196167</v>
      </c>
      <c r="T31" s="212">
        <v>10.920000076293945</v>
      </c>
      <c r="U31" s="212">
        <v>10.680000305175781</v>
      </c>
      <c r="V31" s="212">
        <v>10.3100004196167</v>
      </c>
      <c r="W31" s="212">
        <v>9.920000076293945</v>
      </c>
      <c r="X31" s="212">
        <v>9.569999694824219</v>
      </c>
      <c r="Y31" s="212">
        <v>9.289999961853027</v>
      </c>
      <c r="Z31" s="219">
        <f t="shared" si="0"/>
        <v>14.949583292007446</v>
      </c>
      <c r="AA31" s="151">
        <v>22.520000457763672</v>
      </c>
      <c r="AB31" s="152" t="s">
        <v>235</v>
      </c>
      <c r="AC31" s="2">
        <v>29</v>
      </c>
      <c r="AD31" s="151">
        <v>9.220000267028809</v>
      </c>
      <c r="AE31" s="258" t="s">
        <v>256</v>
      </c>
      <c r="AF31" s="1"/>
    </row>
    <row r="32" spans="1:32" ht="11.25" customHeight="1">
      <c r="A32" s="220">
        <v>30</v>
      </c>
      <c r="B32" s="212">
        <v>9.180000305175781</v>
      </c>
      <c r="C32" s="212">
        <v>9.239999771118164</v>
      </c>
      <c r="D32" s="212">
        <v>9.149999618530273</v>
      </c>
      <c r="E32" s="212">
        <v>8.369999885559082</v>
      </c>
      <c r="F32" s="212">
        <v>8.84000015258789</v>
      </c>
      <c r="G32" s="212">
        <v>8.760000228881836</v>
      </c>
      <c r="H32" s="212">
        <v>10.25</v>
      </c>
      <c r="I32" s="212">
        <v>12.069999694824219</v>
      </c>
      <c r="J32" s="212">
        <v>13.199999809265137</v>
      </c>
      <c r="K32" s="212">
        <v>13.739999771118164</v>
      </c>
      <c r="L32" s="212">
        <v>14.069999694824219</v>
      </c>
      <c r="M32" s="212">
        <v>15.890000343322754</v>
      </c>
      <c r="N32" s="212">
        <v>15.699999809265137</v>
      </c>
      <c r="O32" s="212">
        <v>15.010000228881836</v>
      </c>
      <c r="P32" s="212">
        <v>15.270000457763672</v>
      </c>
      <c r="Q32" s="212">
        <v>14.260000228881836</v>
      </c>
      <c r="R32" s="212">
        <v>13.989999771118164</v>
      </c>
      <c r="S32" s="212">
        <v>13.199999809265137</v>
      </c>
      <c r="T32" s="212">
        <v>12.899999618530273</v>
      </c>
      <c r="U32" s="212">
        <v>12.34000015258789</v>
      </c>
      <c r="V32" s="212">
        <v>12.329999923706055</v>
      </c>
      <c r="W32" s="212">
        <v>10.789999961853027</v>
      </c>
      <c r="X32" s="212">
        <v>10.079999923706055</v>
      </c>
      <c r="Y32" s="212">
        <v>8.960000038146973</v>
      </c>
      <c r="Z32" s="219">
        <f t="shared" si="0"/>
        <v>11.982916633288065</v>
      </c>
      <c r="AA32" s="151">
        <v>16.450000762939453</v>
      </c>
      <c r="AB32" s="152" t="s">
        <v>116</v>
      </c>
      <c r="AC32" s="2">
        <v>30</v>
      </c>
      <c r="AD32" s="151">
        <v>8.199999809265137</v>
      </c>
      <c r="AE32" s="258" t="s">
        <v>257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10</v>
      </c>
      <c r="B34" s="222">
        <f aca="true" t="shared" si="1" ref="B34:Q34">AVERAGE(B3:B33)</f>
        <v>8.211700057983398</v>
      </c>
      <c r="C34" s="222">
        <f t="shared" si="1"/>
        <v>8.125966668128967</v>
      </c>
      <c r="D34" s="222">
        <f t="shared" si="1"/>
        <v>7.9703666051228845</v>
      </c>
      <c r="E34" s="222">
        <f t="shared" si="1"/>
        <v>8.022566652297973</v>
      </c>
      <c r="F34" s="222">
        <f t="shared" si="1"/>
        <v>7.555700016021729</v>
      </c>
      <c r="G34" s="222">
        <f t="shared" si="1"/>
        <v>7.653199982643128</v>
      </c>
      <c r="H34" s="222">
        <f t="shared" si="1"/>
        <v>8.478899963696797</v>
      </c>
      <c r="I34" s="222">
        <f t="shared" si="1"/>
        <v>9.622833267847698</v>
      </c>
      <c r="J34" s="222">
        <f t="shared" si="1"/>
        <v>10.513699952761332</v>
      </c>
      <c r="K34" s="222">
        <f t="shared" si="1"/>
        <v>11.274799958864849</v>
      </c>
      <c r="L34" s="222">
        <f t="shared" si="1"/>
        <v>11.440999984741211</v>
      </c>
      <c r="M34" s="222">
        <f t="shared" si="1"/>
        <v>11.44119997024536</v>
      </c>
      <c r="N34" s="222">
        <f t="shared" si="1"/>
        <v>10.975566705067953</v>
      </c>
      <c r="O34" s="222">
        <f t="shared" si="1"/>
        <v>10.95836672782898</v>
      </c>
      <c r="P34" s="222">
        <f t="shared" si="1"/>
        <v>10.99110000928243</v>
      </c>
      <c r="Q34" s="222">
        <f t="shared" si="1"/>
        <v>10.58430004119873</v>
      </c>
      <c r="R34" s="222">
        <f>AVERAGE(R3:R33)</f>
        <v>10.250000015894573</v>
      </c>
      <c r="S34" s="222">
        <f aca="true" t="shared" si="2" ref="S34:Y34">AVERAGE(S3:S33)</f>
        <v>9.71053336461385</v>
      </c>
      <c r="T34" s="222">
        <f t="shared" si="2"/>
        <v>9.541099993387858</v>
      </c>
      <c r="U34" s="222">
        <f t="shared" si="2"/>
        <v>9.505100075403849</v>
      </c>
      <c r="V34" s="222">
        <f t="shared" si="2"/>
        <v>9.35579997698466</v>
      </c>
      <c r="W34" s="222">
        <f t="shared" si="2"/>
        <v>9.257933314641317</v>
      </c>
      <c r="X34" s="222">
        <f t="shared" si="2"/>
        <v>8.98223328590393</v>
      </c>
      <c r="Y34" s="222">
        <f t="shared" si="2"/>
        <v>8.740833409627278</v>
      </c>
      <c r="Z34" s="222">
        <f>AVERAGE(B3:Y33)</f>
        <v>9.54853333334128</v>
      </c>
      <c r="AA34" s="223">
        <f>(AVERAGE(最高))</f>
        <v>14.197199805577595</v>
      </c>
      <c r="AB34" s="224"/>
      <c r="AC34" s="225"/>
      <c r="AD34" s="223">
        <f>(AVERAGE(最低))</f>
        <v>5.847033363580704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0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22.520000457763672</v>
      </c>
      <c r="C46" s="158">
        <v>29</v>
      </c>
      <c r="D46" s="159" t="s">
        <v>235</v>
      </c>
      <c r="E46" s="202"/>
      <c r="F46" s="156"/>
      <c r="G46" s="157">
        <f>MIN(最低)</f>
        <v>0.7379999756813049</v>
      </c>
      <c r="H46" s="158">
        <v>4</v>
      </c>
      <c r="I46" s="260" t="s">
        <v>238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99"/>
      <c r="I48" s="200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5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8.220000267028809</v>
      </c>
      <c r="C3" s="212">
        <v>7.53000020980835</v>
      </c>
      <c r="D3" s="212">
        <v>7.289999961853027</v>
      </c>
      <c r="E3" s="212">
        <v>6.410999774932861</v>
      </c>
      <c r="F3" s="212">
        <v>6.960000038146973</v>
      </c>
      <c r="G3" s="212">
        <v>6.622000217437744</v>
      </c>
      <c r="H3" s="212">
        <v>8.800000190734863</v>
      </c>
      <c r="I3" s="212">
        <v>11.989999771118164</v>
      </c>
      <c r="J3" s="212">
        <v>14.100000381469727</v>
      </c>
      <c r="K3" s="212">
        <v>16.25</v>
      </c>
      <c r="L3" s="212">
        <v>18.899999618530273</v>
      </c>
      <c r="M3" s="212">
        <v>19.959999084472656</v>
      </c>
      <c r="N3" s="212">
        <v>17.979999542236328</v>
      </c>
      <c r="O3" s="212">
        <v>18.229999542236328</v>
      </c>
      <c r="P3" s="212">
        <v>16.100000381469727</v>
      </c>
      <c r="Q3" s="212">
        <v>16.399999618530273</v>
      </c>
      <c r="R3" s="212">
        <v>15.630000114440918</v>
      </c>
      <c r="S3" s="212">
        <v>14.9399995803833</v>
      </c>
      <c r="T3" s="212">
        <v>14.819999694824219</v>
      </c>
      <c r="U3" s="212">
        <v>15.199999809265137</v>
      </c>
      <c r="V3" s="212">
        <v>14.520000457763672</v>
      </c>
      <c r="W3" s="212">
        <v>14.430000305175781</v>
      </c>
      <c r="X3" s="212">
        <v>14.020000457763672</v>
      </c>
      <c r="Y3" s="212">
        <v>13.869999885559082</v>
      </c>
      <c r="Z3" s="219">
        <f aca="true" t="shared" si="0" ref="Z3:Z33">AVERAGE(B3:Y3)</f>
        <v>13.298874954382578</v>
      </c>
      <c r="AA3" s="151">
        <v>20.489999771118164</v>
      </c>
      <c r="AB3" s="152" t="s">
        <v>59</v>
      </c>
      <c r="AC3" s="2">
        <v>1</v>
      </c>
      <c r="AD3" s="151">
        <v>5.767000198364258</v>
      </c>
      <c r="AE3" s="258" t="s">
        <v>279</v>
      </c>
      <c r="AF3" s="1"/>
    </row>
    <row r="4" spans="1:32" ht="11.25" customHeight="1">
      <c r="A4" s="220">
        <v>2</v>
      </c>
      <c r="B4" s="212">
        <v>13.229999542236328</v>
      </c>
      <c r="C4" s="212">
        <v>13.020000457763672</v>
      </c>
      <c r="D4" s="212">
        <v>9.239999771118164</v>
      </c>
      <c r="E4" s="212">
        <v>8.630000114440918</v>
      </c>
      <c r="F4" s="212">
        <v>8.0600004196167</v>
      </c>
      <c r="G4" s="212">
        <v>9.039999961853027</v>
      </c>
      <c r="H4" s="212">
        <v>11.539999961853027</v>
      </c>
      <c r="I4" s="212">
        <v>14.9399995803833</v>
      </c>
      <c r="J4" s="212">
        <v>17.170000076293945</v>
      </c>
      <c r="K4" s="212">
        <v>17.84000015258789</v>
      </c>
      <c r="L4" s="212">
        <v>17.31999969482422</v>
      </c>
      <c r="M4" s="212">
        <v>18.139999389648438</v>
      </c>
      <c r="N4" s="212">
        <v>16.450000762939453</v>
      </c>
      <c r="O4" s="212">
        <v>16.1299991607666</v>
      </c>
      <c r="P4" s="212">
        <v>17.09000015258789</v>
      </c>
      <c r="Q4" s="212">
        <v>16.8700008392334</v>
      </c>
      <c r="R4" s="212">
        <v>16.889999389648438</v>
      </c>
      <c r="S4" s="213">
        <v>16.6200008392334</v>
      </c>
      <c r="T4" s="212">
        <v>16.520000457763672</v>
      </c>
      <c r="U4" s="212">
        <v>16.459999084472656</v>
      </c>
      <c r="V4" s="212">
        <v>15.630000114440918</v>
      </c>
      <c r="W4" s="212">
        <v>13.710000038146973</v>
      </c>
      <c r="X4" s="212">
        <v>13.050000190734863</v>
      </c>
      <c r="Y4" s="212">
        <v>12.699999809265137</v>
      </c>
      <c r="Z4" s="219">
        <f t="shared" si="0"/>
        <v>14.428749998410543</v>
      </c>
      <c r="AA4" s="151">
        <v>18.709999084472656</v>
      </c>
      <c r="AB4" s="152" t="s">
        <v>258</v>
      </c>
      <c r="AC4" s="2">
        <v>2</v>
      </c>
      <c r="AD4" s="151">
        <v>7.880000114440918</v>
      </c>
      <c r="AE4" s="258" t="s">
        <v>280</v>
      </c>
      <c r="AF4" s="1"/>
    </row>
    <row r="5" spans="1:32" ht="11.25" customHeight="1">
      <c r="A5" s="220">
        <v>3</v>
      </c>
      <c r="B5" s="212">
        <v>11.420000076293945</v>
      </c>
      <c r="C5" s="212">
        <v>10.529999732971191</v>
      </c>
      <c r="D5" s="212">
        <v>10.140000343322754</v>
      </c>
      <c r="E5" s="212">
        <v>9.670000076293945</v>
      </c>
      <c r="F5" s="212">
        <v>9.699999809265137</v>
      </c>
      <c r="G5" s="212">
        <v>10.180000305175781</v>
      </c>
      <c r="H5" s="212">
        <v>12.180000305175781</v>
      </c>
      <c r="I5" s="212">
        <v>14.619999885559082</v>
      </c>
      <c r="J5" s="212">
        <v>17.68000030517578</v>
      </c>
      <c r="K5" s="212">
        <v>20.040000915527344</v>
      </c>
      <c r="L5" s="212">
        <v>18.639999389648438</v>
      </c>
      <c r="M5" s="212">
        <v>19.290000915527344</v>
      </c>
      <c r="N5" s="212">
        <v>19.6299991607666</v>
      </c>
      <c r="O5" s="212">
        <v>20.530000686645508</v>
      </c>
      <c r="P5" s="212">
        <v>24.3700008392334</v>
      </c>
      <c r="Q5" s="212">
        <v>23.770000457763672</v>
      </c>
      <c r="R5" s="212">
        <v>22.739999771118164</v>
      </c>
      <c r="S5" s="212">
        <v>21.270000457763672</v>
      </c>
      <c r="T5" s="212">
        <v>19.989999771118164</v>
      </c>
      <c r="U5" s="212">
        <v>19.040000915527344</v>
      </c>
      <c r="V5" s="212">
        <v>18.229999542236328</v>
      </c>
      <c r="W5" s="212">
        <v>17.510000228881836</v>
      </c>
      <c r="X5" s="212">
        <v>16.93000030517578</v>
      </c>
      <c r="Y5" s="212">
        <v>16.1299991607666</v>
      </c>
      <c r="Z5" s="219">
        <f t="shared" si="0"/>
        <v>16.8429168065389</v>
      </c>
      <c r="AA5" s="151">
        <v>24.84000015258789</v>
      </c>
      <c r="AB5" s="152" t="s">
        <v>259</v>
      </c>
      <c r="AC5" s="2">
        <v>3</v>
      </c>
      <c r="AD5" s="151">
        <v>9.369999885559082</v>
      </c>
      <c r="AE5" s="258" t="s">
        <v>281</v>
      </c>
      <c r="AF5" s="1"/>
    </row>
    <row r="6" spans="1:32" ht="11.25" customHeight="1">
      <c r="A6" s="220">
        <v>4</v>
      </c>
      <c r="B6" s="212">
        <v>13.960000038146973</v>
      </c>
      <c r="C6" s="212">
        <v>13.170000076293945</v>
      </c>
      <c r="D6" s="212">
        <v>12.579999923706055</v>
      </c>
      <c r="E6" s="212">
        <v>12.239999771118164</v>
      </c>
      <c r="F6" s="212">
        <v>11.859999656677246</v>
      </c>
      <c r="G6" s="212">
        <v>12.25</v>
      </c>
      <c r="H6" s="212">
        <v>13.699999809265137</v>
      </c>
      <c r="I6" s="212">
        <v>16.809999465942383</v>
      </c>
      <c r="J6" s="212">
        <v>19.350000381469727</v>
      </c>
      <c r="K6" s="212">
        <v>21.209999084472656</v>
      </c>
      <c r="L6" s="212">
        <v>24.700000762939453</v>
      </c>
      <c r="M6" s="212">
        <v>25.200000762939453</v>
      </c>
      <c r="N6" s="212">
        <v>23.020000457763672</v>
      </c>
      <c r="O6" s="212">
        <v>21.719999313354492</v>
      </c>
      <c r="P6" s="212">
        <v>20.799999237060547</v>
      </c>
      <c r="Q6" s="212">
        <v>20.59000015258789</v>
      </c>
      <c r="R6" s="212">
        <v>19.360000610351562</v>
      </c>
      <c r="S6" s="212">
        <v>20.190000534057617</v>
      </c>
      <c r="T6" s="212">
        <v>20.520000457763672</v>
      </c>
      <c r="U6" s="212">
        <v>20.65999984741211</v>
      </c>
      <c r="V6" s="212">
        <v>20.450000762939453</v>
      </c>
      <c r="W6" s="212">
        <v>19.8799991607666</v>
      </c>
      <c r="X6" s="212">
        <v>18.8700008392334</v>
      </c>
      <c r="Y6" s="212">
        <v>18.280000686645508</v>
      </c>
      <c r="Z6" s="219">
        <f t="shared" si="0"/>
        <v>18.390416741371155</v>
      </c>
      <c r="AA6" s="151">
        <v>27</v>
      </c>
      <c r="AB6" s="152" t="s">
        <v>55</v>
      </c>
      <c r="AC6" s="2">
        <v>4</v>
      </c>
      <c r="AD6" s="151">
        <v>11.770000457763672</v>
      </c>
      <c r="AE6" s="258" t="s">
        <v>282</v>
      </c>
      <c r="AF6" s="1"/>
    </row>
    <row r="7" spans="1:32" ht="11.25" customHeight="1">
      <c r="A7" s="220">
        <v>5</v>
      </c>
      <c r="B7" s="212">
        <v>16.950000762939453</v>
      </c>
      <c r="C7" s="212">
        <v>16.760000228881836</v>
      </c>
      <c r="D7" s="212">
        <v>16.479999542236328</v>
      </c>
      <c r="E7" s="212">
        <v>16.549999237060547</v>
      </c>
      <c r="F7" s="212">
        <v>16.520000457763672</v>
      </c>
      <c r="G7" s="212">
        <v>16.020000457763672</v>
      </c>
      <c r="H7" s="212">
        <v>16.610000610351562</v>
      </c>
      <c r="I7" s="212">
        <v>19.559999465942383</v>
      </c>
      <c r="J7" s="212">
        <v>21.559999465942383</v>
      </c>
      <c r="K7" s="212">
        <v>22.31999969482422</v>
      </c>
      <c r="L7" s="212">
        <v>22.469999313354492</v>
      </c>
      <c r="M7" s="212">
        <v>22.5</v>
      </c>
      <c r="N7" s="212">
        <v>19.479999542236328</v>
      </c>
      <c r="O7" s="212">
        <v>21.829999923706055</v>
      </c>
      <c r="P7" s="212">
        <v>20.65999984741211</v>
      </c>
      <c r="Q7" s="212">
        <v>20</v>
      </c>
      <c r="R7" s="212">
        <v>19.040000915527344</v>
      </c>
      <c r="S7" s="212">
        <v>19.06999969482422</v>
      </c>
      <c r="T7" s="212">
        <v>18.799999237060547</v>
      </c>
      <c r="U7" s="212">
        <v>19.450000762939453</v>
      </c>
      <c r="V7" s="212">
        <v>18.709999084472656</v>
      </c>
      <c r="W7" s="212">
        <v>17.75</v>
      </c>
      <c r="X7" s="212">
        <v>17.469999313354492</v>
      </c>
      <c r="Y7" s="212">
        <v>16.559999465942383</v>
      </c>
      <c r="Z7" s="219">
        <f t="shared" si="0"/>
        <v>18.87999987602234</v>
      </c>
      <c r="AA7" s="151">
        <v>24.06999969482422</v>
      </c>
      <c r="AB7" s="152" t="s">
        <v>260</v>
      </c>
      <c r="AC7" s="2">
        <v>5</v>
      </c>
      <c r="AD7" s="151">
        <v>15.630000114440918</v>
      </c>
      <c r="AE7" s="258" t="s">
        <v>133</v>
      </c>
      <c r="AF7" s="1"/>
    </row>
    <row r="8" spans="1:32" ht="11.25" customHeight="1">
      <c r="A8" s="220">
        <v>6</v>
      </c>
      <c r="B8" s="212">
        <v>16.040000915527344</v>
      </c>
      <c r="C8" s="212">
        <v>15.9399995803833</v>
      </c>
      <c r="D8" s="212">
        <v>15.789999961853027</v>
      </c>
      <c r="E8" s="212">
        <v>14.270000457763672</v>
      </c>
      <c r="F8" s="212">
        <v>13.949999809265137</v>
      </c>
      <c r="G8" s="212">
        <v>14.510000228881836</v>
      </c>
      <c r="H8" s="212">
        <v>14.279999732971191</v>
      </c>
      <c r="I8" s="212">
        <v>15.329999923706055</v>
      </c>
      <c r="J8" s="212">
        <v>16.399999618530273</v>
      </c>
      <c r="K8" s="212">
        <v>17.049999237060547</v>
      </c>
      <c r="L8" s="212">
        <v>17.889999389648438</v>
      </c>
      <c r="M8" s="212">
        <v>19.219999313354492</v>
      </c>
      <c r="N8" s="212">
        <v>20.56999969482422</v>
      </c>
      <c r="O8" s="212">
        <v>20.790000915527344</v>
      </c>
      <c r="P8" s="212">
        <v>21.149999618530273</v>
      </c>
      <c r="Q8" s="212">
        <v>20.360000610351562</v>
      </c>
      <c r="R8" s="212">
        <v>20.75</v>
      </c>
      <c r="S8" s="212">
        <v>24.84000015258789</v>
      </c>
      <c r="T8" s="212">
        <v>18.530000686645508</v>
      </c>
      <c r="U8" s="212">
        <v>18.850000381469727</v>
      </c>
      <c r="V8" s="212">
        <v>17.959999084472656</v>
      </c>
      <c r="W8" s="212">
        <v>17.09000015258789</v>
      </c>
      <c r="X8" s="212">
        <v>17.59000015258789</v>
      </c>
      <c r="Y8" s="212">
        <v>18.6299991607666</v>
      </c>
      <c r="Z8" s="219">
        <f t="shared" si="0"/>
        <v>17.824166615804035</v>
      </c>
      <c r="AA8" s="151">
        <v>24.8799991607666</v>
      </c>
      <c r="AB8" s="152" t="s">
        <v>261</v>
      </c>
      <c r="AC8" s="2">
        <v>6</v>
      </c>
      <c r="AD8" s="151">
        <v>13.729999542236328</v>
      </c>
      <c r="AE8" s="258" t="s">
        <v>241</v>
      </c>
      <c r="AF8" s="1"/>
    </row>
    <row r="9" spans="1:32" ht="11.25" customHeight="1">
      <c r="A9" s="220">
        <v>7</v>
      </c>
      <c r="B9" s="212">
        <v>18.280000686645508</v>
      </c>
      <c r="C9" s="212">
        <v>18.06999969482422</v>
      </c>
      <c r="D9" s="212">
        <v>16.979999542236328</v>
      </c>
      <c r="E9" s="212">
        <v>17.209999084472656</v>
      </c>
      <c r="F9" s="212">
        <v>16.8700008392334</v>
      </c>
      <c r="G9" s="212">
        <v>18.270000457763672</v>
      </c>
      <c r="H9" s="212">
        <v>19.65999984741211</v>
      </c>
      <c r="I9" s="212">
        <v>20.420000076293945</v>
      </c>
      <c r="J9" s="212">
        <v>21.989999771118164</v>
      </c>
      <c r="K9" s="212">
        <v>19.75</v>
      </c>
      <c r="L9" s="212">
        <v>18.81999969482422</v>
      </c>
      <c r="M9" s="212">
        <v>19.43000030517578</v>
      </c>
      <c r="N9" s="212">
        <v>21.440000534057617</v>
      </c>
      <c r="O9" s="212">
        <v>19.600000381469727</v>
      </c>
      <c r="P9" s="212">
        <v>19.719999313354492</v>
      </c>
      <c r="Q9" s="212">
        <v>20.110000610351562</v>
      </c>
      <c r="R9" s="212">
        <v>19.829999923706055</v>
      </c>
      <c r="S9" s="212">
        <v>18.93000030517578</v>
      </c>
      <c r="T9" s="212">
        <v>18.739999771118164</v>
      </c>
      <c r="U9" s="212">
        <v>18.719999313354492</v>
      </c>
      <c r="V9" s="212">
        <v>17.860000610351562</v>
      </c>
      <c r="W9" s="212">
        <v>17.18000030517578</v>
      </c>
      <c r="X9" s="212">
        <v>14.75</v>
      </c>
      <c r="Y9" s="212">
        <v>13.699999809265137</v>
      </c>
      <c r="Z9" s="219">
        <f t="shared" si="0"/>
        <v>18.59708336989085</v>
      </c>
      <c r="AA9" s="151">
        <v>22.059999465942383</v>
      </c>
      <c r="AB9" s="152" t="s">
        <v>262</v>
      </c>
      <c r="AC9" s="2">
        <v>7</v>
      </c>
      <c r="AD9" s="151">
        <v>13.529999732971191</v>
      </c>
      <c r="AE9" s="258" t="s">
        <v>283</v>
      </c>
      <c r="AF9" s="1"/>
    </row>
    <row r="10" spans="1:32" ht="11.25" customHeight="1">
      <c r="A10" s="220">
        <v>8</v>
      </c>
      <c r="B10" s="212">
        <v>12.710000038146973</v>
      </c>
      <c r="C10" s="212">
        <v>13.1899995803833</v>
      </c>
      <c r="D10" s="212">
        <v>13.34000015258789</v>
      </c>
      <c r="E10" s="212">
        <v>12.550000190734863</v>
      </c>
      <c r="F10" s="212">
        <v>12.170000076293945</v>
      </c>
      <c r="G10" s="212">
        <v>13.529999732971191</v>
      </c>
      <c r="H10" s="212">
        <v>14.960000038146973</v>
      </c>
      <c r="I10" s="212">
        <v>15.3100004196167</v>
      </c>
      <c r="J10" s="212">
        <v>16.010000228881836</v>
      </c>
      <c r="K10" s="212">
        <v>16.6200008392334</v>
      </c>
      <c r="L10" s="212">
        <v>17.729999542236328</v>
      </c>
      <c r="M10" s="212">
        <v>17.6299991607666</v>
      </c>
      <c r="N10" s="212">
        <v>17.549999237060547</v>
      </c>
      <c r="O10" s="212">
        <v>17.639999389648438</v>
      </c>
      <c r="P10" s="212">
        <v>17.559999465942383</v>
      </c>
      <c r="Q10" s="212">
        <v>17.530000686645508</v>
      </c>
      <c r="R10" s="212">
        <v>17.760000228881836</v>
      </c>
      <c r="S10" s="212">
        <v>16.799999237060547</v>
      </c>
      <c r="T10" s="212">
        <v>16.639999389648438</v>
      </c>
      <c r="U10" s="212">
        <v>16.459999084472656</v>
      </c>
      <c r="V10" s="212">
        <v>16.239999771118164</v>
      </c>
      <c r="W10" s="212">
        <v>16.09000015258789</v>
      </c>
      <c r="X10" s="212">
        <v>15.890000343322754</v>
      </c>
      <c r="Y10" s="212">
        <v>15.579999923706055</v>
      </c>
      <c r="Z10" s="219">
        <f t="shared" si="0"/>
        <v>15.728749871253967</v>
      </c>
      <c r="AA10" s="151">
        <v>19.040000915527344</v>
      </c>
      <c r="AB10" s="152" t="s">
        <v>159</v>
      </c>
      <c r="AC10" s="2">
        <v>8</v>
      </c>
      <c r="AD10" s="151">
        <v>11.9399995803833</v>
      </c>
      <c r="AE10" s="258" t="s">
        <v>253</v>
      </c>
      <c r="AF10" s="1"/>
    </row>
    <row r="11" spans="1:32" ht="11.25" customHeight="1">
      <c r="A11" s="220">
        <v>9</v>
      </c>
      <c r="B11" s="212">
        <v>15.90999984741211</v>
      </c>
      <c r="C11" s="212">
        <v>14.640000343322754</v>
      </c>
      <c r="D11" s="212">
        <v>13.960000038146973</v>
      </c>
      <c r="E11" s="212">
        <v>13.069999694824219</v>
      </c>
      <c r="F11" s="212">
        <v>12.40999984741211</v>
      </c>
      <c r="G11" s="212">
        <v>13.119999885559082</v>
      </c>
      <c r="H11" s="212">
        <v>15.25</v>
      </c>
      <c r="I11" s="212">
        <v>17.850000381469727</v>
      </c>
      <c r="J11" s="212">
        <v>21.600000381469727</v>
      </c>
      <c r="K11" s="212">
        <v>19.530000686645508</v>
      </c>
      <c r="L11" s="212">
        <v>21.829999923706055</v>
      </c>
      <c r="M11" s="212">
        <v>21.600000381469727</v>
      </c>
      <c r="N11" s="212">
        <v>21.6299991607666</v>
      </c>
      <c r="O11" s="212">
        <v>17.809999465942383</v>
      </c>
      <c r="P11" s="212">
        <v>18.309999465942383</v>
      </c>
      <c r="Q11" s="212">
        <v>17.579999923706055</v>
      </c>
      <c r="R11" s="212">
        <v>15.670000076293945</v>
      </c>
      <c r="S11" s="212">
        <v>14.100000381469727</v>
      </c>
      <c r="T11" s="212">
        <v>13.6899995803833</v>
      </c>
      <c r="U11" s="212">
        <v>13.619999885559082</v>
      </c>
      <c r="V11" s="212">
        <v>13.640000343322754</v>
      </c>
      <c r="W11" s="212">
        <v>13.760000228881836</v>
      </c>
      <c r="X11" s="212">
        <v>13.699999809265137</v>
      </c>
      <c r="Y11" s="212">
        <v>13.34000015258789</v>
      </c>
      <c r="Z11" s="219">
        <f t="shared" si="0"/>
        <v>16.15083332856496</v>
      </c>
      <c r="AA11" s="151">
        <v>23.3799991607666</v>
      </c>
      <c r="AB11" s="152" t="s">
        <v>56</v>
      </c>
      <c r="AC11" s="2">
        <v>9</v>
      </c>
      <c r="AD11" s="151">
        <v>12.359999656677246</v>
      </c>
      <c r="AE11" s="258" t="s">
        <v>284</v>
      </c>
      <c r="AF11" s="1"/>
    </row>
    <row r="12" spans="1:32" ht="11.25" customHeight="1">
      <c r="A12" s="228">
        <v>10</v>
      </c>
      <c r="B12" s="214">
        <v>13.5600004196167</v>
      </c>
      <c r="C12" s="214">
        <v>13.65999984741211</v>
      </c>
      <c r="D12" s="214">
        <v>11.050000190734863</v>
      </c>
      <c r="E12" s="214">
        <v>12.029999732971191</v>
      </c>
      <c r="F12" s="214">
        <v>10.859999656677246</v>
      </c>
      <c r="G12" s="214">
        <v>11.289999961853027</v>
      </c>
      <c r="H12" s="214">
        <v>14.619999885559082</v>
      </c>
      <c r="I12" s="214">
        <v>16.420000076293945</v>
      </c>
      <c r="J12" s="214">
        <v>17.110000610351562</v>
      </c>
      <c r="K12" s="214">
        <v>18.670000076293945</v>
      </c>
      <c r="L12" s="214">
        <v>19.049999237060547</v>
      </c>
      <c r="M12" s="214">
        <v>19.59000015258789</v>
      </c>
      <c r="N12" s="214">
        <v>19.34000015258789</v>
      </c>
      <c r="O12" s="214">
        <v>19.579999923706055</v>
      </c>
      <c r="P12" s="214">
        <v>18.510000228881836</v>
      </c>
      <c r="Q12" s="214">
        <v>17.190000534057617</v>
      </c>
      <c r="R12" s="214">
        <v>17.25</v>
      </c>
      <c r="S12" s="214">
        <v>17.709999084472656</v>
      </c>
      <c r="T12" s="214">
        <v>16.889999389648438</v>
      </c>
      <c r="U12" s="214">
        <v>16.6200008392334</v>
      </c>
      <c r="V12" s="214">
        <v>17.049999237060547</v>
      </c>
      <c r="W12" s="214">
        <v>16.450000762939453</v>
      </c>
      <c r="X12" s="214">
        <v>15.25</v>
      </c>
      <c r="Y12" s="214">
        <v>15</v>
      </c>
      <c r="Z12" s="229">
        <f t="shared" si="0"/>
        <v>16.03125</v>
      </c>
      <c r="AA12" s="157">
        <v>20.360000610351562</v>
      </c>
      <c r="AB12" s="215" t="s">
        <v>263</v>
      </c>
      <c r="AC12" s="216">
        <v>10</v>
      </c>
      <c r="AD12" s="157">
        <v>10.239999771118164</v>
      </c>
      <c r="AE12" s="259" t="s">
        <v>162</v>
      </c>
      <c r="AF12" s="1"/>
    </row>
    <row r="13" spans="1:32" ht="11.25" customHeight="1">
      <c r="A13" s="220">
        <v>11</v>
      </c>
      <c r="B13" s="212">
        <v>14.079999923706055</v>
      </c>
      <c r="C13" s="212">
        <v>13.880000114440918</v>
      </c>
      <c r="D13" s="212">
        <v>13.619999885559082</v>
      </c>
      <c r="E13" s="212">
        <v>13.260000228881836</v>
      </c>
      <c r="F13" s="212">
        <v>13.880000114440918</v>
      </c>
      <c r="G13" s="212">
        <v>14.210000038146973</v>
      </c>
      <c r="H13" s="212">
        <v>13.640000343322754</v>
      </c>
      <c r="I13" s="212">
        <v>13.25</v>
      </c>
      <c r="J13" s="212">
        <v>13.420000076293945</v>
      </c>
      <c r="K13" s="212">
        <v>13.59000015258789</v>
      </c>
      <c r="L13" s="212">
        <v>13.1899995803833</v>
      </c>
      <c r="M13" s="212">
        <v>12.970000267028809</v>
      </c>
      <c r="N13" s="212">
        <v>13.329999923706055</v>
      </c>
      <c r="O13" s="212">
        <v>13.220000267028809</v>
      </c>
      <c r="P13" s="212">
        <v>13.59000015258789</v>
      </c>
      <c r="Q13" s="212">
        <v>13.859999656677246</v>
      </c>
      <c r="R13" s="212">
        <v>13.369999885559082</v>
      </c>
      <c r="S13" s="212">
        <v>13.359999656677246</v>
      </c>
      <c r="T13" s="212">
        <v>13.140000343322754</v>
      </c>
      <c r="U13" s="212">
        <v>13.289999961853027</v>
      </c>
      <c r="V13" s="212">
        <v>13.510000228881836</v>
      </c>
      <c r="W13" s="212">
        <v>12.90999984741211</v>
      </c>
      <c r="X13" s="212">
        <v>13.729999542236328</v>
      </c>
      <c r="Y13" s="212">
        <v>13.140000343322754</v>
      </c>
      <c r="Z13" s="219">
        <f t="shared" si="0"/>
        <v>13.476666688919067</v>
      </c>
      <c r="AA13" s="151">
        <v>15.020000457763672</v>
      </c>
      <c r="AB13" s="152" t="s">
        <v>142</v>
      </c>
      <c r="AC13" s="2">
        <v>11</v>
      </c>
      <c r="AD13" s="151">
        <v>12.739999771118164</v>
      </c>
      <c r="AE13" s="258" t="s">
        <v>285</v>
      </c>
      <c r="AF13" s="1"/>
    </row>
    <row r="14" spans="1:32" ht="11.25" customHeight="1">
      <c r="A14" s="220">
        <v>12</v>
      </c>
      <c r="B14" s="212">
        <v>13.430000305175781</v>
      </c>
      <c r="C14" s="212">
        <v>13.15999984741211</v>
      </c>
      <c r="D14" s="212">
        <v>13.359999656677246</v>
      </c>
      <c r="E14" s="212">
        <v>13.510000228881836</v>
      </c>
      <c r="F14" s="212">
        <v>13.5</v>
      </c>
      <c r="G14" s="212">
        <v>13.739999771118164</v>
      </c>
      <c r="H14" s="212">
        <v>13.739999771118164</v>
      </c>
      <c r="I14" s="212">
        <v>13.039999961853027</v>
      </c>
      <c r="J14" s="212">
        <v>13.119999885559082</v>
      </c>
      <c r="K14" s="212">
        <v>13.720000267028809</v>
      </c>
      <c r="L14" s="212">
        <v>12.350000381469727</v>
      </c>
      <c r="M14" s="212">
        <v>11.489999771118164</v>
      </c>
      <c r="N14" s="212">
        <v>13.729999542236328</v>
      </c>
      <c r="O14" s="212">
        <v>15.1899995803833</v>
      </c>
      <c r="P14" s="212">
        <v>17.209999084472656</v>
      </c>
      <c r="Q14" s="212">
        <v>16.670000076293945</v>
      </c>
      <c r="R14" s="212">
        <v>16</v>
      </c>
      <c r="S14" s="212">
        <v>15.020000457763672</v>
      </c>
      <c r="T14" s="212">
        <v>13.680000305175781</v>
      </c>
      <c r="U14" s="212">
        <v>12.880000114440918</v>
      </c>
      <c r="V14" s="212">
        <v>12.069999694824219</v>
      </c>
      <c r="W14" s="212">
        <v>10.8100004196167</v>
      </c>
      <c r="X14" s="212">
        <v>9.979999542236328</v>
      </c>
      <c r="Y14" s="212">
        <v>8.779999732971191</v>
      </c>
      <c r="Z14" s="219">
        <f t="shared" si="0"/>
        <v>13.340833266576132</v>
      </c>
      <c r="AA14" s="151">
        <v>17.649999618530273</v>
      </c>
      <c r="AB14" s="152" t="s">
        <v>264</v>
      </c>
      <c r="AC14" s="2">
        <v>12</v>
      </c>
      <c r="AD14" s="151">
        <v>8.760000228881836</v>
      </c>
      <c r="AE14" s="258" t="s">
        <v>256</v>
      </c>
      <c r="AF14" s="1"/>
    </row>
    <row r="15" spans="1:32" ht="11.25" customHeight="1">
      <c r="A15" s="220">
        <v>13</v>
      </c>
      <c r="B15" s="212">
        <v>8.100000381469727</v>
      </c>
      <c r="C15" s="212">
        <v>7.71999979019165</v>
      </c>
      <c r="D15" s="212">
        <v>8.399999618530273</v>
      </c>
      <c r="E15" s="212">
        <v>7.130000114440918</v>
      </c>
      <c r="F15" s="212">
        <v>7.53000020980835</v>
      </c>
      <c r="G15" s="212">
        <v>9.130000114440918</v>
      </c>
      <c r="H15" s="212">
        <v>10.9399995803833</v>
      </c>
      <c r="I15" s="212">
        <v>13.029999732971191</v>
      </c>
      <c r="J15" s="212">
        <v>14.149999618530273</v>
      </c>
      <c r="K15" s="212">
        <v>17.719999313354492</v>
      </c>
      <c r="L15" s="212">
        <v>18.90999984741211</v>
      </c>
      <c r="M15" s="212">
        <v>19.059999465942383</v>
      </c>
      <c r="N15" s="212">
        <v>18.34000015258789</v>
      </c>
      <c r="O15" s="212">
        <v>17.239999771118164</v>
      </c>
      <c r="P15" s="212">
        <v>16.5</v>
      </c>
      <c r="Q15" s="212">
        <v>15.880000114440918</v>
      </c>
      <c r="R15" s="212">
        <v>15.970000267028809</v>
      </c>
      <c r="S15" s="212">
        <v>16.059999465942383</v>
      </c>
      <c r="T15" s="212">
        <v>15.529999732971191</v>
      </c>
      <c r="U15" s="212">
        <v>15.170000076293945</v>
      </c>
      <c r="V15" s="212">
        <v>13.390000343322754</v>
      </c>
      <c r="W15" s="212">
        <v>12.899999618530273</v>
      </c>
      <c r="X15" s="212">
        <v>12.390000343322754</v>
      </c>
      <c r="Y15" s="212">
        <v>12.029999732971191</v>
      </c>
      <c r="Z15" s="219">
        <f t="shared" si="0"/>
        <v>13.46749989191691</v>
      </c>
      <c r="AA15" s="151">
        <v>20.399999618530273</v>
      </c>
      <c r="AB15" s="152" t="s">
        <v>60</v>
      </c>
      <c r="AC15" s="2">
        <v>13</v>
      </c>
      <c r="AD15" s="151">
        <v>6.611999988555908</v>
      </c>
      <c r="AE15" s="258" t="s">
        <v>286</v>
      </c>
      <c r="AF15" s="1"/>
    </row>
    <row r="16" spans="1:32" ht="11.25" customHeight="1">
      <c r="A16" s="220">
        <v>14</v>
      </c>
      <c r="B16" s="212">
        <v>11.180000305175781</v>
      </c>
      <c r="C16" s="212">
        <v>10.529999732971191</v>
      </c>
      <c r="D16" s="212">
        <v>9.489999771118164</v>
      </c>
      <c r="E16" s="212">
        <v>9.149999618530273</v>
      </c>
      <c r="F16" s="212">
        <v>9.369999885559082</v>
      </c>
      <c r="G16" s="212">
        <v>10.029999732971191</v>
      </c>
      <c r="H16" s="212">
        <v>12.020000457763672</v>
      </c>
      <c r="I16" s="212">
        <v>12.399999618530273</v>
      </c>
      <c r="J16" s="212">
        <v>13.020000457763672</v>
      </c>
      <c r="K16" s="212">
        <v>14.449999809265137</v>
      </c>
      <c r="L16" s="212">
        <v>13.789999961853027</v>
      </c>
      <c r="M16" s="212">
        <v>14.0600004196167</v>
      </c>
      <c r="N16" s="212">
        <v>13.069999694824219</v>
      </c>
      <c r="O16" s="212">
        <v>12.609999656677246</v>
      </c>
      <c r="P16" s="212">
        <v>12.1899995803833</v>
      </c>
      <c r="Q16" s="212">
        <v>11.75</v>
      </c>
      <c r="R16" s="212">
        <v>11.779999732971191</v>
      </c>
      <c r="S16" s="212">
        <v>11.239999771118164</v>
      </c>
      <c r="T16" s="212">
        <v>11.079999923706055</v>
      </c>
      <c r="U16" s="212">
        <v>11.050000190734863</v>
      </c>
      <c r="V16" s="212">
        <v>10.739999771118164</v>
      </c>
      <c r="W16" s="212">
        <v>10.960000038146973</v>
      </c>
      <c r="X16" s="212">
        <v>11.020000457763672</v>
      </c>
      <c r="Y16" s="212">
        <v>10.819999694824219</v>
      </c>
      <c r="Z16" s="219">
        <f t="shared" si="0"/>
        <v>11.574999928474426</v>
      </c>
      <c r="AA16" s="151">
        <v>15.09000015258789</v>
      </c>
      <c r="AB16" s="152" t="s">
        <v>265</v>
      </c>
      <c r="AC16" s="2">
        <v>14</v>
      </c>
      <c r="AD16" s="151">
        <v>8.970000267028809</v>
      </c>
      <c r="AE16" s="258" t="s">
        <v>287</v>
      </c>
      <c r="AF16" s="1"/>
    </row>
    <row r="17" spans="1:32" ht="11.25" customHeight="1">
      <c r="A17" s="220">
        <v>15</v>
      </c>
      <c r="B17" s="212">
        <v>10.869999885559082</v>
      </c>
      <c r="C17" s="212">
        <v>10.600000381469727</v>
      </c>
      <c r="D17" s="212">
        <v>10.65999984741211</v>
      </c>
      <c r="E17" s="212">
        <v>10.029999732971191</v>
      </c>
      <c r="F17" s="212">
        <v>9.949999809265137</v>
      </c>
      <c r="G17" s="212">
        <v>10.1899995803833</v>
      </c>
      <c r="H17" s="212">
        <v>12.119999885559082</v>
      </c>
      <c r="I17" s="212">
        <v>12.449999809265137</v>
      </c>
      <c r="J17" s="212">
        <v>12.170000076293945</v>
      </c>
      <c r="K17" s="212">
        <v>11.930000305175781</v>
      </c>
      <c r="L17" s="212">
        <v>12.420000076293945</v>
      </c>
      <c r="M17" s="212">
        <v>13.460000038146973</v>
      </c>
      <c r="N17" s="212">
        <v>12.75</v>
      </c>
      <c r="O17" s="212">
        <v>12.539999961853027</v>
      </c>
      <c r="P17" s="212">
        <v>12.470000267028809</v>
      </c>
      <c r="Q17" s="212">
        <v>12.550000190734863</v>
      </c>
      <c r="R17" s="212">
        <v>11.989999771118164</v>
      </c>
      <c r="S17" s="212">
        <v>11.279999732971191</v>
      </c>
      <c r="T17" s="212">
        <v>10.739999771118164</v>
      </c>
      <c r="U17" s="212">
        <v>10.140000343322754</v>
      </c>
      <c r="V17" s="212">
        <v>9.800000190734863</v>
      </c>
      <c r="W17" s="212">
        <v>9.529999732971191</v>
      </c>
      <c r="X17" s="212">
        <v>9.1899995803833</v>
      </c>
      <c r="Y17" s="212">
        <v>9.949999809265137</v>
      </c>
      <c r="Z17" s="219">
        <f t="shared" si="0"/>
        <v>11.240833282470703</v>
      </c>
      <c r="AA17" s="151">
        <v>14.0600004196167</v>
      </c>
      <c r="AB17" s="152" t="s">
        <v>266</v>
      </c>
      <c r="AC17" s="2">
        <v>15</v>
      </c>
      <c r="AD17" s="151">
        <v>9.069999694824219</v>
      </c>
      <c r="AE17" s="258" t="s">
        <v>288</v>
      </c>
      <c r="AF17" s="1"/>
    </row>
    <row r="18" spans="1:32" ht="11.25" customHeight="1">
      <c r="A18" s="220">
        <v>16</v>
      </c>
      <c r="B18" s="212">
        <v>9.069999694824219</v>
      </c>
      <c r="C18" s="212">
        <v>8.289999961853027</v>
      </c>
      <c r="D18" s="212">
        <v>8.529999732971191</v>
      </c>
      <c r="E18" s="212">
        <v>9.649999618530273</v>
      </c>
      <c r="F18" s="212">
        <v>8.279999732971191</v>
      </c>
      <c r="G18" s="212">
        <v>8.470000267028809</v>
      </c>
      <c r="H18" s="212">
        <v>10.6899995803833</v>
      </c>
      <c r="I18" s="212">
        <v>13.100000381469727</v>
      </c>
      <c r="J18" s="212">
        <v>15.020000457763672</v>
      </c>
      <c r="K18" s="212">
        <v>16.690000534057617</v>
      </c>
      <c r="L18" s="212">
        <v>16.399999618530273</v>
      </c>
      <c r="M18" s="212">
        <v>16.969999313354492</v>
      </c>
      <c r="N18" s="212">
        <v>17.270000457763672</v>
      </c>
      <c r="O18" s="212">
        <v>17.670000076293945</v>
      </c>
      <c r="P18" s="212">
        <v>17.440000534057617</v>
      </c>
      <c r="Q18" s="212">
        <v>17.739999771118164</v>
      </c>
      <c r="R18" s="212">
        <v>17.229999542236328</v>
      </c>
      <c r="S18" s="212">
        <v>17.010000228881836</v>
      </c>
      <c r="T18" s="212">
        <v>16.649999618530273</v>
      </c>
      <c r="U18" s="212">
        <v>16.479999542236328</v>
      </c>
      <c r="V18" s="212">
        <v>16.239999771118164</v>
      </c>
      <c r="W18" s="212">
        <v>15.640000343322754</v>
      </c>
      <c r="X18" s="212">
        <v>15.329999923706055</v>
      </c>
      <c r="Y18" s="212">
        <v>14.920000076293945</v>
      </c>
      <c r="Z18" s="219">
        <f t="shared" si="0"/>
        <v>14.199166615804037</v>
      </c>
      <c r="AA18" s="151">
        <v>18.719999313354492</v>
      </c>
      <c r="AB18" s="152" t="s">
        <v>267</v>
      </c>
      <c r="AC18" s="2">
        <v>16</v>
      </c>
      <c r="AD18" s="151">
        <v>8.0600004196167</v>
      </c>
      <c r="AE18" s="258" t="s">
        <v>289</v>
      </c>
      <c r="AF18" s="1"/>
    </row>
    <row r="19" spans="1:32" ht="11.25" customHeight="1">
      <c r="A19" s="220">
        <v>17</v>
      </c>
      <c r="B19" s="212">
        <v>13.010000228881836</v>
      </c>
      <c r="C19" s="212">
        <v>12.140000343322754</v>
      </c>
      <c r="D19" s="212">
        <v>11.6899995803833</v>
      </c>
      <c r="E19" s="212">
        <v>13.279999732971191</v>
      </c>
      <c r="F19" s="212">
        <v>11.789999961853027</v>
      </c>
      <c r="G19" s="212">
        <v>14.0600004196167</v>
      </c>
      <c r="H19" s="212">
        <v>15.050000190734863</v>
      </c>
      <c r="I19" s="212">
        <v>17.540000915527344</v>
      </c>
      <c r="J19" s="212">
        <v>20.729999542236328</v>
      </c>
      <c r="K19" s="212">
        <v>23.020000457763672</v>
      </c>
      <c r="L19" s="212">
        <v>21.84000015258789</v>
      </c>
      <c r="M19" s="212">
        <v>20.940000534057617</v>
      </c>
      <c r="N19" s="212">
        <v>20.59000015258789</v>
      </c>
      <c r="O19" s="212">
        <v>20.219999313354492</v>
      </c>
      <c r="P19" s="212">
        <v>19.649999618530273</v>
      </c>
      <c r="Q19" s="212">
        <v>20.139999389648438</v>
      </c>
      <c r="R19" s="212">
        <v>19.510000228881836</v>
      </c>
      <c r="S19" s="212">
        <v>19.6299991607666</v>
      </c>
      <c r="T19" s="212">
        <v>18.610000610351562</v>
      </c>
      <c r="U19" s="212">
        <v>19.34000015258789</v>
      </c>
      <c r="V19" s="212">
        <v>18.3799991607666</v>
      </c>
      <c r="W19" s="212">
        <v>17.93000030517578</v>
      </c>
      <c r="X19" s="212">
        <v>16.940000534057617</v>
      </c>
      <c r="Y19" s="212">
        <v>17.530000686645508</v>
      </c>
      <c r="Z19" s="219">
        <f t="shared" si="0"/>
        <v>17.64833339055379</v>
      </c>
      <c r="AA19" s="151">
        <v>24.309999465942383</v>
      </c>
      <c r="AB19" s="152" t="s">
        <v>268</v>
      </c>
      <c r="AC19" s="2">
        <v>17</v>
      </c>
      <c r="AD19" s="151">
        <v>11.640000343322754</v>
      </c>
      <c r="AE19" s="258" t="s">
        <v>290</v>
      </c>
      <c r="AF19" s="1"/>
    </row>
    <row r="20" spans="1:32" ht="11.25" customHeight="1">
      <c r="A20" s="220">
        <v>18</v>
      </c>
      <c r="B20" s="212">
        <v>16.270000457763672</v>
      </c>
      <c r="C20" s="212">
        <v>14.489999771118164</v>
      </c>
      <c r="D20" s="212">
        <v>13.600000381469727</v>
      </c>
      <c r="E20" s="212">
        <v>13.15999984741211</v>
      </c>
      <c r="F20" s="212">
        <v>13.069999694824219</v>
      </c>
      <c r="G20" s="212">
        <v>13.979999542236328</v>
      </c>
      <c r="H20" s="212">
        <v>16.139999389648438</v>
      </c>
      <c r="I20" s="212">
        <v>18.8700008392334</v>
      </c>
      <c r="J20" s="212">
        <v>21.719999313354492</v>
      </c>
      <c r="K20" s="212">
        <v>25.040000915527344</v>
      </c>
      <c r="L20" s="212">
        <v>22.239999771118164</v>
      </c>
      <c r="M20" s="212">
        <v>22.799999237060547</v>
      </c>
      <c r="N20" s="212">
        <v>23.81999969482422</v>
      </c>
      <c r="O20" s="212">
        <v>23.3799991607666</v>
      </c>
      <c r="P20" s="212">
        <v>23.239999771118164</v>
      </c>
      <c r="Q20" s="212">
        <v>26.31999969482422</v>
      </c>
      <c r="R20" s="212">
        <v>24.510000228881836</v>
      </c>
      <c r="S20" s="212">
        <v>23.010000228881836</v>
      </c>
      <c r="T20" s="212">
        <v>22.049999237060547</v>
      </c>
      <c r="U20" s="212">
        <v>21.059999465942383</v>
      </c>
      <c r="V20" s="212">
        <v>20.459999084472656</v>
      </c>
      <c r="W20" s="212">
        <v>19.969999313354492</v>
      </c>
      <c r="X20" s="212">
        <v>19.549999237060547</v>
      </c>
      <c r="Y20" s="212">
        <v>18.979999542236328</v>
      </c>
      <c r="Z20" s="219">
        <f t="shared" si="0"/>
        <v>19.905416409174602</v>
      </c>
      <c r="AA20" s="151">
        <v>26.68000030517578</v>
      </c>
      <c r="AB20" s="152" t="s">
        <v>124</v>
      </c>
      <c r="AC20" s="2">
        <v>18</v>
      </c>
      <c r="AD20" s="151">
        <v>12.960000038146973</v>
      </c>
      <c r="AE20" s="258" t="s">
        <v>291</v>
      </c>
      <c r="AF20" s="1"/>
    </row>
    <row r="21" spans="1:32" ht="11.25" customHeight="1">
      <c r="A21" s="220">
        <v>19</v>
      </c>
      <c r="B21" s="212">
        <v>18.520000457763672</v>
      </c>
      <c r="C21" s="212">
        <v>17.979999542236328</v>
      </c>
      <c r="D21" s="212">
        <v>17.40999984741211</v>
      </c>
      <c r="E21" s="212">
        <v>16.959999084472656</v>
      </c>
      <c r="F21" s="212">
        <v>16.600000381469727</v>
      </c>
      <c r="G21" s="212">
        <v>18.030000686645508</v>
      </c>
      <c r="H21" s="212">
        <v>17.6299991607666</v>
      </c>
      <c r="I21" s="212">
        <v>17.299999237060547</v>
      </c>
      <c r="J21" s="212">
        <v>16.770000457763672</v>
      </c>
      <c r="K21" s="212">
        <v>17.6200008392334</v>
      </c>
      <c r="L21" s="212">
        <v>17.110000610351562</v>
      </c>
      <c r="M21" s="212">
        <v>18.06999969482422</v>
      </c>
      <c r="N21" s="212">
        <v>20.010000228881836</v>
      </c>
      <c r="O21" s="212">
        <v>22.43000030517578</v>
      </c>
      <c r="P21" s="212">
        <v>21.450000762939453</v>
      </c>
      <c r="Q21" s="212">
        <v>21.209999084472656</v>
      </c>
      <c r="R21" s="212">
        <v>19.6299991607666</v>
      </c>
      <c r="S21" s="212">
        <v>18.3700008392334</v>
      </c>
      <c r="T21" s="212">
        <v>18.059999465942383</v>
      </c>
      <c r="U21" s="212">
        <v>18.059999465942383</v>
      </c>
      <c r="V21" s="212">
        <v>18.139999389648438</v>
      </c>
      <c r="W21" s="212">
        <v>18.139999389648438</v>
      </c>
      <c r="X21" s="212">
        <v>17.809999465942383</v>
      </c>
      <c r="Y21" s="212">
        <v>17.780000686645508</v>
      </c>
      <c r="Z21" s="219">
        <f t="shared" si="0"/>
        <v>18.378749926884968</v>
      </c>
      <c r="AA21" s="151">
        <v>22.889999389648438</v>
      </c>
      <c r="AB21" s="152" t="s">
        <v>235</v>
      </c>
      <c r="AC21" s="2">
        <v>19</v>
      </c>
      <c r="AD21" s="151">
        <v>16.450000762939453</v>
      </c>
      <c r="AE21" s="258" t="s">
        <v>292</v>
      </c>
      <c r="AF21" s="1"/>
    </row>
    <row r="22" spans="1:32" ht="11.25" customHeight="1">
      <c r="A22" s="228">
        <v>20</v>
      </c>
      <c r="B22" s="214">
        <v>17.68000030517578</v>
      </c>
      <c r="C22" s="214">
        <v>17.579999923706055</v>
      </c>
      <c r="D22" s="214">
        <v>17.6299991607666</v>
      </c>
      <c r="E22" s="214">
        <v>17.459999084472656</v>
      </c>
      <c r="F22" s="214">
        <v>17.540000915527344</v>
      </c>
      <c r="G22" s="214">
        <v>17.700000762939453</v>
      </c>
      <c r="H22" s="214">
        <v>17.93000030517578</v>
      </c>
      <c r="I22" s="214">
        <v>18.360000610351562</v>
      </c>
      <c r="J22" s="214">
        <v>18.530000686645508</v>
      </c>
      <c r="K22" s="214">
        <v>17.65999984741211</v>
      </c>
      <c r="L22" s="214">
        <v>17.239999771118164</v>
      </c>
      <c r="M22" s="214">
        <v>17.34000015258789</v>
      </c>
      <c r="N22" s="214">
        <v>17.290000915527344</v>
      </c>
      <c r="O22" s="214">
        <v>17.1299991607666</v>
      </c>
      <c r="P22" s="214">
        <v>17.219999313354492</v>
      </c>
      <c r="Q22" s="214">
        <v>17.510000228881836</v>
      </c>
      <c r="R22" s="214">
        <v>17.729999542236328</v>
      </c>
      <c r="S22" s="214">
        <v>17.780000686645508</v>
      </c>
      <c r="T22" s="214">
        <v>17.600000381469727</v>
      </c>
      <c r="U22" s="214">
        <v>17.809999465942383</v>
      </c>
      <c r="V22" s="214">
        <v>17.799999237060547</v>
      </c>
      <c r="W22" s="214">
        <v>17.969999313354492</v>
      </c>
      <c r="X22" s="214">
        <v>17.979999542236328</v>
      </c>
      <c r="Y22" s="214">
        <v>18.06999969482422</v>
      </c>
      <c r="Z22" s="229">
        <f t="shared" si="0"/>
        <v>17.68916662534078</v>
      </c>
      <c r="AA22" s="157">
        <v>18.920000076293945</v>
      </c>
      <c r="AB22" s="215" t="s">
        <v>269</v>
      </c>
      <c r="AC22" s="216">
        <v>20</v>
      </c>
      <c r="AD22" s="157">
        <v>16.90999984741211</v>
      </c>
      <c r="AE22" s="259" t="s">
        <v>61</v>
      </c>
      <c r="AF22" s="1"/>
    </row>
    <row r="23" spans="1:32" ht="11.25" customHeight="1">
      <c r="A23" s="220">
        <v>21</v>
      </c>
      <c r="B23" s="212">
        <v>17.940000534057617</v>
      </c>
      <c r="C23" s="212">
        <v>16.270000457763672</v>
      </c>
      <c r="D23" s="212">
        <v>16.510000228881836</v>
      </c>
      <c r="E23" s="212">
        <v>16.149999618530273</v>
      </c>
      <c r="F23" s="212">
        <v>15.020000457763672</v>
      </c>
      <c r="G23" s="212">
        <v>14.800000190734863</v>
      </c>
      <c r="H23" s="212">
        <v>15.850000381469727</v>
      </c>
      <c r="I23" s="212">
        <v>17.059999465942383</v>
      </c>
      <c r="J23" s="212">
        <v>17.780000686645508</v>
      </c>
      <c r="K23" s="212">
        <v>19.459999084472656</v>
      </c>
      <c r="L23" s="212">
        <v>21.770000457763672</v>
      </c>
      <c r="M23" s="212">
        <v>21.100000381469727</v>
      </c>
      <c r="N23" s="212">
        <v>21.979999542236328</v>
      </c>
      <c r="O23" s="212">
        <v>22.399999618530273</v>
      </c>
      <c r="P23" s="212">
        <v>22.059999465942383</v>
      </c>
      <c r="Q23" s="212">
        <v>22.360000610351562</v>
      </c>
      <c r="R23" s="212">
        <v>21.959999084472656</v>
      </c>
      <c r="S23" s="212">
        <v>21.40999984741211</v>
      </c>
      <c r="T23" s="212">
        <v>20.280000686645508</v>
      </c>
      <c r="U23" s="212">
        <v>20.139999389648438</v>
      </c>
      <c r="V23" s="212">
        <v>20.739999771118164</v>
      </c>
      <c r="W23" s="212">
        <v>19.1200008392334</v>
      </c>
      <c r="X23" s="212">
        <v>17.790000915527344</v>
      </c>
      <c r="Y23" s="212">
        <v>16.81999969482422</v>
      </c>
      <c r="Z23" s="219">
        <f t="shared" si="0"/>
        <v>19.03208339214325</v>
      </c>
      <c r="AA23" s="151">
        <v>23.3799991607666</v>
      </c>
      <c r="AB23" s="152" t="s">
        <v>270</v>
      </c>
      <c r="AC23" s="2">
        <v>21</v>
      </c>
      <c r="AD23" s="151">
        <v>14.619999885559082</v>
      </c>
      <c r="AE23" s="258" t="s">
        <v>293</v>
      </c>
      <c r="AF23" s="1"/>
    </row>
    <row r="24" spans="1:32" ht="11.25" customHeight="1">
      <c r="A24" s="220">
        <v>22</v>
      </c>
      <c r="B24" s="212">
        <v>16.100000381469727</v>
      </c>
      <c r="C24" s="212">
        <v>17.639999389648438</v>
      </c>
      <c r="D24" s="212">
        <v>16.530000686645508</v>
      </c>
      <c r="E24" s="212">
        <v>15.40999984741211</v>
      </c>
      <c r="F24" s="212">
        <v>17.200000762939453</v>
      </c>
      <c r="G24" s="212">
        <v>17.639999389648438</v>
      </c>
      <c r="H24" s="212">
        <v>19.010000228881836</v>
      </c>
      <c r="I24" s="212">
        <v>20.850000381469727</v>
      </c>
      <c r="J24" s="212">
        <v>19.860000610351562</v>
      </c>
      <c r="K24" s="212">
        <v>20.3700008392334</v>
      </c>
      <c r="L24" s="212">
        <v>19.030000686645508</v>
      </c>
      <c r="M24" s="212">
        <v>19.3700008392334</v>
      </c>
      <c r="N24" s="212">
        <v>20.06999969482422</v>
      </c>
      <c r="O24" s="212">
        <v>19.940000534057617</v>
      </c>
      <c r="P24" s="212">
        <v>20.389999389648438</v>
      </c>
      <c r="Q24" s="212">
        <v>20.06999969482422</v>
      </c>
      <c r="R24" s="212">
        <v>19.229999542236328</v>
      </c>
      <c r="S24" s="212">
        <v>18.530000686645508</v>
      </c>
      <c r="T24" s="212">
        <v>18.040000915527344</v>
      </c>
      <c r="U24" s="212">
        <v>18.059999465942383</v>
      </c>
      <c r="V24" s="212">
        <v>17.799999237060547</v>
      </c>
      <c r="W24" s="212">
        <v>18.049999237060547</v>
      </c>
      <c r="X24" s="212">
        <v>18</v>
      </c>
      <c r="Y24" s="212">
        <v>17.479999542236328</v>
      </c>
      <c r="Z24" s="219">
        <f t="shared" si="0"/>
        <v>18.52791674931844</v>
      </c>
      <c r="AA24" s="151">
        <v>21.579999923706055</v>
      </c>
      <c r="AB24" s="152" t="s">
        <v>271</v>
      </c>
      <c r="AC24" s="2">
        <v>22</v>
      </c>
      <c r="AD24" s="151">
        <v>14.859999656677246</v>
      </c>
      <c r="AE24" s="258" t="s">
        <v>294</v>
      </c>
      <c r="AF24" s="1"/>
    </row>
    <row r="25" spans="1:32" ht="11.25" customHeight="1">
      <c r="A25" s="220">
        <v>23</v>
      </c>
      <c r="B25" s="212">
        <v>17.100000381469727</v>
      </c>
      <c r="C25" s="212">
        <v>16.239999771118164</v>
      </c>
      <c r="D25" s="212">
        <v>16.079999923706055</v>
      </c>
      <c r="E25" s="212">
        <v>15.289999961853027</v>
      </c>
      <c r="F25" s="212">
        <v>14.75</v>
      </c>
      <c r="G25" s="212">
        <v>15.199999809265137</v>
      </c>
      <c r="H25" s="212">
        <v>15.359999656677246</v>
      </c>
      <c r="I25" s="212">
        <v>15.600000381469727</v>
      </c>
      <c r="J25" s="212">
        <v>16.219999313354492</v>
      </c>
      <c r="K25" s="212">
        <v>16.350000381469727</v>
      </c>
      <c r="L25" s="212">
        <v>17.059999465942383</v>
      </c>
      <c r="M25" s="212">
        <v>16.299999237060547</v>
      </c>
      <c r="N25" s="212">
        <v>16.200000762939453</v>
      </c>
      <c r="O25" s="212">
        <v>15.180000305175781</v>
      </c>
      <c r="P25" s="212">
        <v>14.600000381469727</v>
      </c>
      <c r="Q25" s="212">
        <v>14.90999984741211</v>
      </c>
      <c r="R25" s="212">
        <v>14.279999732971191</v>
      </c>
      <c r="S25" s="212">
        <v>14.260000228881836</v>
      </c>
      <c r="T25" s="212">
        <v>14.1899995803833</v>
      </c>
      <c r="U25" s="212">
        <v>14.1899995803833</v>
      </c>
      <c r="V25" s="212">
        <v>14.0600004196167</v>
      </c>
      <c r="W25" s="212">
        <v>13.850000381469727</v>
      </c>
      <c r="X25" s="212">
        <v>14.020000457763672</v>
      </c>
      <c r="Y25" s="212">
        <v>14.380000114440918</v>
      </c>
      <c r="Z25" s="219">
        <f t="shared" si="0"/>
        <v>15.236250003178915</v>
      </c>
      <c r="AA25" s="151">
        <v>17.809999465942383</v>
      </c>
      <c r="AB25" s="152" t="s">
        <v>272</v>
      </c>
      <c r="AC25" s="2">
        <v>23</v>
      </c>
      <c r="AD25" s="151">
        <v>13.729999542236328</v>
      </c>
      <c r="AE25" s="258" t="s">
        <v>295</v>
      </c>
      <c r="AF25" s="1"/>
    </row>
    <row r="26" spans="1:32" ht="11.25" customHeight="1">
      <c r="A26" s="220">
        <v>24</v>
      </c>
      <c r="B26" s="212">
        <v>14.710000038146973</v>
      </c>
      <c r="C26" s="212">
        <v>15.15999984741211</v>
      </c>
      <c r="D26" s="212">
        <v>15.289999961853027</v>
      </c>
      <c r="E26" s="212">
        <v>15.329999923706055</v>
      </c>
      <c r="F26" s="212">
        <v>15.850000381469727</v>
      </c>
      <c r="G26" s="212">
        <v>15.850000381469727</v>
      </c>
      <c r="H26" s="212">
        <v>16.399999618530273</v>
      </c>
      <c r="I26" s="212">
        <v>16.459999084472656</v>
      </c>
      <c r="J26" s="212">
        <v>16.940000534057617</v>
      </c>
      <c r="K26" s="212">
        <v>17.110000610351562</v>
      </c>
      <c r="L26" s="212">
        <v>17.450000762939453</v>
      </c>
      <c r="M26" s="212">
        <v>17.670000076293945</v>
      </c>
      <c r="N26" s="212">
        <v>17.93000030517578</v>
      </c>
      <c r="O26" s="212">
        <v>17.81999969482422</v>
      </c>
      <c r="P26" s="212">
        <v>17.8700008392334</v>
      </c>
      <c r="Q26" s="212">
        <v>17.950000762939453</v>
      </c>
      <c r="R26" s="212">
        <v>17.989999771118164</v>
      </c>
      <c r="S26" s="212">
        <v>17.889999389648438</v>
      </c>
      <c r="T26" s="212">
        <v>18.280000686645508</v>
      </c>
      <c r="U26" s="212">
        <v>18.469999313354492</v>
      </c>
      <c r="V26" s="212">
        <v>18.6299991607666</v>
      </c>
      <c r="W26" s="212">
        <v>18.760000228881836</v>
      </c>
      <c r="X26" s="212">
        <v>19.43000030517578</v>
      </c>
      <c r="Y26" s="212">
        <v>19.3799991607666</v>
      </c>
      <c r="Z26" s="219">
        <f t="shared" si="0"/>
        <v>17.27583336830139</v>
      </c>
      <c r="AA26" s="151">
        <v>19.90999984741211</v>
      </c>
      <c r="AB26" s="152" t="s">
        <v>273</v>
      </c>
      <c r="AC26" s="2">
        <v>24</v>
      </c>
      <c r="AD26" s="151">
        <v>14.289999961853027</v>
      </c>
      <c r="AE26" s="258" t="s">
        <v>223</v>
      </c>
      <c r="AF26" s="1"/>
    </row>
    <row r="27" spans="1:32" ht="11.25" customHeight="1">
      <c r="A27" s="220">
        <v>25</v>
      </c>
      <c r="B27" s="212">
        <v>19</v>
      </c>
      <c r="C27" s="212">
        <v>18.549999237060547</v>
      </c>
      <c r="D27" s="212">
        <v>18.299999237060547</v>
      </c>
      <c r="E27" s="212">
        <v>17.829999923706055</v>
      </c>
      <c r="F27" s="212">
        <v>18.110000610351562</v>
      </c>
      <c r="G27" s="212">
        <v>17.360000610351562</v>
      </c>
      <c r="H27" s="212">
        <v>17.459999084472656</v>
      </c>
      <c r="I27" s="212">
        <v>17.489999771118164</v>
      </c>
      <c r="J27" s="212">
        <v>18.350000381469727</v>
      </c>
      <c r="K27" s="212">
        <v>19.520000457763672</v>
      </c>
      <c r="L27" s="212">
        <v>19.729999542236328</v>
      </c>
      <c r="M27" s="212">
        <v>19.350000381469727</v>
      </c>
      <c r="N27" s="212">
        <v>20.489999771118164</v>
      </c>
      <c r="O27" s="212">
        <v>20.020000457763672</v>
      </c>
      <c r="P27" s="212">
        <v>20.209999084472656</v>
      </c>
      <c r="Q27" s="212">
        <v>20.079999923706055</v>
      </c>
      <c r="R27" s="212">
        <v>19.989999771118164</v>
      </c>
      <c r="S27" s="212">
        <v>19.3700008392334</v>
      </c>
      <c r="T27" s="212">
        <v>18.65999984741211</v>
      </c>
      <c r="U27" s="212">
        <v>18.65999984741211</v>
      </c>
      <c r="V27" s="212">
        <v>17.610000610351562</v>
      </c>
      <c r="W27" s="212">
        <v>16.739999771118164</v>
      </c>
      <c r="X27" s="212">
        <v>16.989999771118164</v>
      </c>
      <c r="Y27" s="212">
        <v>16.309999465942383</v>
      </c>
      <c r="Z27" s="219">
        <f t="shared" si="0"/>
        <v>18.59083326657613</v>
      </c>
      <c r="AA27" s="151">
        <v>21</v>
      </c>
      <c r="AB27" s="152" t="s">
        <v>274</v>
      </c>
      <c r="AC27" s="2">
        <v>25</v>
      </c>
      <c r="AD27" s="151">
        <v>16.309999465942383</v>
      </c>
      <c r="AE27" s="258" t="s">
        <v>101</v>
      </c>
      <c r="AF27" s="1"/>
    </row>
    <row r="28" spans="1:32" ht="11.25" customHeight="1">
      <c r="A28" s="220">
        <v>26</v>
      </c>
      <c r="B28" s="212">
        <v>16.139999389648438</v>
      </c>
      <c r="C28" s="212">
        <v>15.510000228881836</v>
      </c>
      <c r="D28" s="212">
        <v>15.489999771118164</v>
      </c>
      <c r="E28" s="212">
        <v>14.699999809265137</v>
      </c>
      <c r="F28" s="212">
        <v>13.829999923706055</v>
      </c>
      <c r="G28" s="212">
        <v>13.510000228881836</v>
      </c>
      <c r="H28" s="212">
        <v>13.59000015258789</v>
      </c>
      <c r="I28" s="212">
        <v>13.329999923706055</v>
      </c>
      <c r="J28" s="212">
        <v>13.430000305175781</v>
      </c>
      <c r="K28" s="212">
        <v>13.5</v>
      </c>
      <c r="L28" s="212">
        <v>14.029999732971191</v>
      </c>
      <c r="M28" s="212">
        <v>13.550000190734863</v>
      </c>
      <c r="N28" s="212">
        <v>13.710000038146973</v>
      </c>
      <c r="O28" s="212">
        <v>12.739999771118164</v>
      </c>
      <c r="P28" s="212">
        <v>12.369999885559082</v>
      </c>
      <c r="Q28" s="212">
        <v>12.210000038146973</v>
      </c>
      <c r="R28" s="212">
        <v>11.90999984741211</v>
      </c>
      <c r="S28" s="212">
        <v>11.5600004196167</v>
      </c>
      <c r="T28" s="212">
        <v>11.210000038146973</v>
      </c>
      <c r="U28" s="212">
        <v>10.84000015258789</v>
      </c>
      <c r="V28" s="212">
        <v>10.8100004196167</v>
      </c>
      <c r="W28" s="212">
        <v>10.8100004196167</v>
      </c>
      <c r="X28" s="212">
        <v>10.84000015258789</v>
      </c>
      <c r="Y28" s="212">
        <v>10.84000015258789</v>
      </c>
      <c r="Z28" s="219">
        <f t="shared" si="0"/>
        <v>12.93583337465922</v>
      </c>
      <c r="AA28" s="151">
        <v>16.360000610351562</v>
      </c>
      <c r="AB28" s="152" t="s">
        <v>142</v>
      </c>
      <c r="AC28" s="2">
        <v>26</v>
      </c>
      <c r="AD28" s="151">
        <v>10.760000228881836</v>
      </c>
      <c r="AE28" s="258" t="s">
        <v>296</v>
      </c>
      <c r="AF28" s="1"/>
    </row>
    <row r="29" spans="1:32" ht="11.25" customHeight="1">
      <c r="A29" s="220">
        <v>27</v>
      </c>
      <c r="B29" s="212">
        <v>10.770000457763672</v>
      </c>
      <c r="C29" s="212">
        <v>10.699999809265137</v>
      </c>
      <c r="D29" s="212">
        <v>10.600000381469727</v>
      </c>
      <c r="E29" s="212">
        <v>10.619999885559082</v>
      </c>
      <c r="F29" s="212">
        <v>10.640000343322754</v>
      </c>
      <c r="G29" s="212">
        <v>10.710000038146973</v>
      </c>
      <c r="H29" s="212">
        <v>11.029999732971191</v>
      </c>
      <c r="I29" s="212">
        <v>11.59000015258789</v>
      </c>
      <c r="J29" s="212">
        <v>12.050000190734863</v>
      </c>
      <c r="K29" s="212">
        <v>13.119999885559082</v>
      </c>
      <c r="L29" s="212">
        <v>13.199999809265137</v>
      </c>
      <c r="M29" s="212">
        <v>14.149999618530273</v>
      </c>
      <c r="N29" s="212">
        <v>13.619999885559082</v>
      </c>
      <c r="O29" s="212">
        <v>12.930000305175781</v>
      </c>
      <c r="P29" s="212">
        <v>13.5600004196167</v>
      </c>
      <c r="Q29" s="212">
        <v>13.34000015258789</v>
      </c>
      <c r="R29" s="212">
        <v>13.149999618530273</v>
      </c>
      <c r="S29" s="212">
        <v>12.470000267028809</v>
      </c>
      <c r="T29" s="212">
        <v>12.460000038146973</v>
      </c>
      <c r="U29" s="212">
        <v>12.59000015258789</v>
      </c>
      <c r="V29" s="212">
        <v>13.460000038146973</v>
      </c>
      <c r="W29" s="212">
        <v>13.529999732971191</v>
      </c>
      <c r="X29" s="212">
        <v>13.760000228881836</v>
      </c>
      <c r="Y29" s="212">
        <v>13.84000015258789</v>
      </c>
      <c r="Z29" s="219">
        <f t="shared" si="0"/>
        <v>12.412083387374878</v>
      </c>
      <c r="AA29" s="151">
        <v>14.8100004196167</v>
      </c>
      <c r="AB29" s="152" t="s">
        <v>275</v>
      </c>
      <c r="AC29" s="2">
        <v>27</v>
      </c>
      <c r="AD29" s="151">
        <v>10.539999961853027</v>
      </c>
      <c r="AE29" s="258" t="s">
        <v>297</v>
      </c>
      <c r="AF29" s="1"/>
    </row>
    <row r="30" spans="1:32" ht="11.25" customHeight="1">
      <c r="A30" s="220">
        <v>28</v>
      </c>
      <c r="B30" s="212">
        <v>13.489999771118164</v>
      </c>
      <c r="C30" s="212">
        <v>13.100000381469727</v>
      </c>
      <c r="D30" s="212">
        <v>11.850000381469727</v>
      </c>
      <c r="E30" s="212">
        <v>11.170000076293945</v>
      </c>
      <c r="F30" s="212">
        <v>11.220000267028809</v>
      </c>
      <c r="G30" s="212">
        <v>11.869999885559082</v>
      </c>
      <c r="H30" s="212">
        <v>14.329999923706055</v>
      </c>
      <c r="I30" s="212">
        <v>15.25</v>
      </c>
      <c r="J30" s="212">
        <v>15.510000228881836</v>
      </c>
      <c r="K30" s="212">
        <v>16.280000686645508</v>
      </c>
      <c r="L30" s="212">
        <v>17.170000076293945</v>
      </c>
      <c r="M30" s="212">
        <v>17.440000534057617</v>
      </c>
      <c r="N30" s="212">
        <v>17.34000015258789</v>
      </c>
      <c r="O30" s="212">
        <v>16.670000076293945</v>
      </c>
      <c r="P30" s="212">
        <v>17.149999618530273</v>
      </c>
      <c r="Q30" s="212">
        <v>16.68000030517578</v>
      </c>
      <c r="R30" s="212">
        <v>16.950000762939453</v>
      </c>
      <c r="S30" s="212">
        <v>15.819999694824219</v>
      </c>
      <c r="T30" s="212">
        <v>13.8100004196167</v>
      </c>
      <c r="U30" s="212">
        <v>13.390000343322754</v>
      </c>
      <c r="V30" s="212">
        <v>13.390000343322754</v>
      </c>
      <c r="W30" s="212">
        <v>13.470000267028809</v>
      </c>
      <c r="X30" s="212">
        <v>13.140000343322754</v>
      </c>
      <c r="Y30" s="212">
        <v>13.020000457763672</v>
      </c>
      <c r="Z30" s="219">
        <f t="shared" si="0"/>
        <v>14.562916874885559</v>
      </c>
      <c r="AA30" s="151">
        <v>18.59000015258789</v>
      </c>
      <c r="AB30" s="152" t="s">
        <v>276</v>
      </c>
      <c r="AC30" s="2">
        <v>28</v>
      </c>
      <c r="AD30" s="151">
        <v>11.119999885559082</v>
      </c>
      <c r="AE30" s="258" t="s">
        <v>298</v>
      </c>
      <c r="AF30" s="1"/>
    </row>
    <row r="31" spans="1:32" ht="11.25" customHeight="1">
      <c r="A31" s="220">
        <v>29</v>
      </c>
      <c r="B31" s="212">
        <v>12.930000305175781</v>
      </c>
      <c r="C31" s="212">
        <v>12.619999885559082</v>
      </c>
      <c r="D31" s="212">
        <v>12.680000305175781</v>
      </c>
      <c r="E31" s="212">
        <v>12.729999542236328</v>
      </c>
      <c r="F31" s="212">
        <v>12.880000114440918</v>
      </c>
      <c r="G31" s="212">
        <v>13.0600004196167</v>
      </c>
      <c r="H31" s="212">
        <v>13.289999961853027</v>
      </c>
      <c r="I31" s="212">
        <v>13.890000343322754</v>
      </c>
      <c r="J31" s="212">
        <v>14.260000228881836</v>
      </c>
      <c r="K31" s="212">
        <v>14.210000038146973</v>
      </c>
      <c r="L31" s="212">
        <v>13.960000038146973</v>
      </c>
      <c r="M31" s="212">
        <v>13.680000305175781</v>
      </c>
      <c r="N31" s="212">
        <v>13.59000015258789</v>
      </c>
      <c r="O31" s="212">
        <v>13.3100004196167</v>
      </c>
      <c r="P31" s="212">
        <v>13.279999732971191</v>
      </c>
      <c r="Q31" s="212">
        <v>12.899999618530273</v>
      </c>
      <c r="R31" s="212">
        <v>12.529999732971191</v>
      </c>
      <c r="S31" s="212">
        <v>12.319999694824219</v>
      </c>
      <c r="T31" s="212">
        <v>12.039999961853027</v>
      </c>
      <c r="U31" s="212">
        <v>11.8100004196167</v>
      </c>
      <c r="V31" s="212">
        <v>11.65999984741211</v>
      </c>
      <c r="W31" s="212">
        <v>11.619999885559082</v>
      </c>
      <c r="X31" s="212">
        <v>11.460000038146973</v>
      </c>
      <c r="Y31" s="212">
        <v>11.449999809265137</v>
      </c>
      <c r="Z31" s="219">
        <f t="shared" si="0"/>
        <v>12.840000033378601</v>
      </c>
      <c r="AA31" s="151">
        <v>14.489999771118164</v>
      </c>
      <c r="AB31" s="152" t="s">
        <v>111</v>
      </c>
      <c r="AC31" s="2">
        <v>29</v>
      </c>
      <c r="AD31" s="151">
        <v>11.34000015258789</v>
      </c>
      <c r="AE31" s="258" t="s">
        <v>299</v>
      </c>
      <c r="AF31" s="1"/>
    </row>
    <row r="32" spans="1:32" ht="11.25" customHeight="1">
      <c r="A32" s="220">
        <v>30</v>
      </c>
      <c r="B32" s="212">
        <v>11.130000114440918</v>
      </c>
      <c r="C32" s="212">
        <v>11.130000114440918</v>
      </c>
      <c r="D32" s="212">
        <v>10.920000076293945</v>
      </c>
      <c r="E32" s="212">
        <v>10.899999618530273</v>
      </c>
      <c r="F32" s="212">
        <v>11.069999694824219</v>
      </c>
      <c r="G32" s="212">
        <v>11.289999961853027</v>
      </c>
      <c r="H32" s="212">
        <v>11.640000343322754</v>
      </c>
      <c r="I32" s="212">
        <v>12.539999961853027</v>
      </c>
      <c r="J32" s="212">
        <v>12.479999542236328</v>
      </c>
      <c r="K32" s="212">
        <v>13.010000228881836</v>
      </c>
      <c r="L32" s="212">
        <v>13.920000076293945</v>
      </c>
      <c r="M32" s="212">
        <v>14.300000190734863</v>
      </c>
      <c r="N32" s="212">
        <v>14.390000343322754</v>
      </c>
      <c r="O32" s="212">
        <v>14.289999961853027</v>
      </c>
      <c r="P32" s="212">
        <v>14.09000015258789</v>
      </c>
      <c r="Q32" s="212">
        <v>13.5</v>
      </c>
      <c r="R32" s="212">
        <v>13.079999923706055</v>
      </c>
      <c r="S32" s="212">
        <v>13.050000190734863</v>
      </c>
      <c r="T32" s="212">
        <v>12.25</v>
      </c>
      <c r="U32" s="212">
        <v>11.6899995803833</v>
      </c>
      <c r="V32" s="212">
        <v>11.289999961853027</v>
      </c>
      <c r="W32" s="212">
        <v>11.460000038146973</v>
      </c>
      <c r="X32" s="212">
        <v>11.300000190734863</v>
      </c>
      <c r="Y32" s="212">
        <v>11.119999885559082</v>
      </c>
      <c r="Z32" s="219">
        <f t="shared" si="0"/>
        <v>12.326666673024496</v>
      </c>
      <c r="AA32" s="151">
        <v>15.170000076293945</v>
      </c>
      <c r="AB32" s="152" t="s">
        <v>277</v>
      </c>
      <c r="AC32" s="2">
        <v>30</v>
      </c>
      <c r="AD32" s="151">
        <v>10.850000381469727</v>
      </c>
      <c r="AE32" s="258" t="s">
        <v>300</v>
      </c>
      <c r="AF32" s="1"/>
    </row>
    <row r="33" spans="1:32" ht="11.25" customHeight="1">
      <c r="A33" s="220">
        <v>31</v>
      </c>
      <c r="B33" s="212">
        <v>10.960000038146973</v>
      </c>
      <c r="C33" s="212">
        <v>10.229999542236328</v>
      </c>
      <c r="D33" s="212">
        <v>9.609999656677246</v>
      </c>
      <c r="E33" s="212">
        <v>9.680000305175781</v>
      </c>
      <c r="F33" s="212">
        <v>9.5</v>
      </c>
      <c r="G33" s="212">
        <v>10.550000190734863</v>
      </c>
      <c r="H33" s="212">
        <v>13.09000015258789</v>
      </c>
      <c r="I33" s="212">
        <v>15.109999656677246</v>
      </c>
      <c r="J33" s="212">
        <v>16.030000686645508</v>
      </c>
      <c r="K33" s="212">
        <v>15.470000267028809</v>
      </c>
      <c r="L33" s="212">
        <v>15.140000343322754</v>
      </c>
      <c r="M33" s="212">
        <v>16.260000228881836</v>
      </c>
      <c r="N33" s="212">
        <v>16.59000015258789</v>
      </c>
      <c r="O33" s="212">
        <v>16.229999542236328</v>
      </c>
      <c r="P33" s="212">
        <v>15.800000190734863</v>
      </c>
      <c r="Q33" s="212">
        <v>15.539999961853027</v>
      </c>
      <c r="R33" s="212">
        <v>14.569999694824219</v>
      </c>
      <c r="S33" s="212">
        <v>13.8100004196167</v>
      </c>
      <c r="T33" s="212">
        <v>13.289999961853027</v>
      </c>
      <c r="U33" s="212">
        <v>13</v>
      </c>
      <c r="V33" s="212">
        <v>12.430000305175781</v>
      </c>
      <c r="W33" s="212">
        <v>12.199999809265137</v>
      </c>
      <c r="X33" s="212">
        <v>12.3100004196167</v>
      </c>
      <c r="Y33" s="212">
        <v>12.329999923706055</v>
      </c>
      <c r="Z33" s="219">
        <f t="shared" si="0"/>
        <v>13.322083393732706</v>
      </c>
      <c r="AA33" s="151">
        <v>17.18000030517578</v>
      </c>
      <c r="AB33" s="152" t="s">
        <v>278</v>
      </c>
      <c r="AC33" s="2">
        <v>31</v>
      </c>
      <c r="AD33" s="151">
        <v>9.329999923706055</v>
      </c>
      <c r="AE33" s="258" t="s">
        <v>301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13.960000191965412</v>
      </c>
      <c r="C34" s="222">
        <f t="shared" si="1"/>
        <v>13.54935476856847</v>
      </c>
      <c r="D34" s="222">
        <f t="shared" si="1"/>
        <v>13.067741855498284</v>
      </c>
      <c r="E34" s="222">
        <f t="shared" si="1"/>
        <v>12.775193352853098</v>
      </c>
      <c r="F34" s="222">
        <f t="shared" si="1"/>
        <v>12.610967866836056</v>
      </c>
      <c r="G34" s="222">
        <f t="shared" si="1"/>
        <v>13.10361300745318</v>
      </c>
      <c r="H34" s="222">
        <f t="shared" si="1"/>
        <v>14.275806396238265</v>
      </c>
      <c r="I34" s="222">
        <f t="shared" si="1"/>
        <v>15.54064513790992</v>
      </c>
      <c r="J34" s="222">
        <f t="shared" si="1"/>
        <v>16.597742080688477</v>
      </c>
      <c r="K34" s="222">
        <f t="shared" si="1"/>
        <v>17.39096792282597</v>
      </c>
      <c r="L34" s="222">
        <f t="shared" si="1"/>
        <v>17.590322494506836</v>
      </c>
      <c r="M34" s="222">
        <f t="shared" si="1"/>
        <v>17.83516130139751</v>
      </c>
      <c r="N34" s="222">
        <f t="shared" si="1"/>
        <v>17.845161284169844</v>
      </c>
      <c r="O34" s="222">
        <f t="shared" si="1"/>
        <v>17.645806343324722</v>
      </c>
      <c r="P34" s="222">
        <f t="shared" si="1"/>
        <v>17.6325805417953</v>
      </c>
      <c r="Q34" s="222">
        <f t="shared" si="1"/>
        <v>17.53451621147894</v>
      </c>
      <c r="R34" s="222">
        <f>AVERAGE(R3:R33)</f>
        <v>17.041290221675748</v>
      </c>
      <c r="S34" s="222">
        <f aca="true" t="shared" si="2" ref="S34:Y34">AVERAGE(S3:S33)</f>
        <v>16.70064523143153</v>
      </c>
      <c r="T34" s="222">
        <f t="shared" si="2"/>
        <v>16.025483869737194</v>
      </c>
      <c r="U34" s="222">
        <f t="shared" si="2"/>
        <v>15.909677320911038</v>
      </c>
      <c r="V34" s="222">
        <f t="shared" si="2"/>
        <v>15.570967612727996</v>
      </c>
      <c r="W34" s="222">
        <f t="shared" si="2"/>
        <v>15.168387105388026</v>
      </c>
      <c r="X34" s="222">
        <f t="shared" si="2"/>
        <v>14.85419362591159</v>
      </c>
      <c r="Y34" s="222">
        <f t="shared" si="2"/>
        <v>14.605161174651116</v>
      </c>
      <c r="Z34" s="222">
        <f>AVERAGE(B3:Y33)</f>
        <v>15.617974454997688</v>
      </c>
      <c r="AA34" s="223">
        <f>(AVERAGE(最高))</f>
        <v>19.962903115057177</v>
      </c>
      <c r="AB34" s="224"/>
      <c r="AC34" s="225"/>
      <c r="AD34" s="223">
        <f>(AVERAGE(最低))</f>
        <v>11.681903208455731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2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27</v>
      </c>
      <c r="C46" s="158">
        <v>4</v>
      </c>
      <c r="D46" s="159" t="s">
        <v>55</v>
      </c>
      <c r="E46" s="202"/>
      <c r="F46" s="156"/>
      <c r="G46" s="157">
        <f>MIN(最低)</f>
        <v>5.767000198364258</v>
      </c>
      <c r="H46" s="158">
        <v>1</v>
      </c>
      <c r="I46" s="260" t="s">
        <v>279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6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12</v>
      </c>
      <c r="C3" s="212">
        <v>11.529999732971191</v>
      </c>
      <c r="D3" s="212">
        <v>10.970000267028809</v>
      </c>
      <c r="E3" s="212">
        <v>10.40999984741211</v>
      </c>
      <c r="F3" s="212">
        <v>10.770000457763672</v>
      </c>
      <c r="G3" s="212">
        <v>12.210000038146973</v>
      </c>
      <c r="H3" s="212">
        <v>13.609999656677246</v>
      </c>
      <c r="I3" s="212">
        <v>14.09000015258789</v>
      </c>
      <c r="J3" s="212">
        <v>15.15999984741211</v>
      </c>
      <c r="K3" s="212">
        <v>15.239999771118164</v>
      </c>
      <c r="L3" s="212">
        <v>16.18000030517578</v>
      </c>
      <c r="M3" s="212">
        <v>16.18000030517578</v>
      </c>
      <c r="N3" s="212">
        <v>15.65999984741211</v>
      </c>
      <c r="O3" s="212">
        <v>16.219999313354492</v>
      </c>
      <c r="P3" s="212">
        <v>16.440000534057617</v>
      </c>
      <c r="Q3" s="212">
        <v>15.729999542236328</v>
      </c>
      <c r="R3" s="212">
        <v>16.1200008392334</v>
      </c>
      <c r="S3" s="212">
        <v>15.350000381469727</v>
      </c>
      <c r="T3" s="212">
        <v>14.520000457763672</v>
      </c>
      <c r="U3" s="212">
        <v>13.979999542236328</v>
      </c>
      <c r="V3" s="212">
        <v>14.3100004196167</v>
      </c>
      <c r="W3" s="212">
        <v>13.430000305175781</v>
      </c>
      <c r="X3" s="212">
        <v>12.880000114440918</v>
      </c>
      <c r="Y3" s="212">
        <v>11.949999809265137</v>
      </c>
      <c r="Z3" s="219">
        <f aca="true" t="shared" si="0" ref="Z3:Z32">AVERAGE(B3:Y3)</f>
        <v>13.955833395322164</v>
      </c>
      <c r="AA3" s="151">
        <v>17.450000762939453</v>
      </c>
      <c r="AB3" s="152" t="s">
        <v>277</v>
      </c>
      <c r="AC3" s="2">
        <v>1</v>
      </c>
      <c r="AD3" s="151">
        <v>10.270000457763672</v>
      </c>
      <c r="AE3" s="258" t="s">
        <v>320</v>
      </c>
      <c r="AF3" s="1"/>
    </row>
    <row r="4" spans="1:32" ht="11.25" customHeight="1">
      <c r="A4" s="220">
        <v>2</v>
      </c>
      <c r="B4" s="212">
        <v>11.149999618530273</v>
      </c>
      <c r="C4" s="212">
        <v>10.779999732971191</v>
      </c>
      <c r="D4" s="212">
        <v>10.359999656677246</v>
      </c>
      <c r="E4" s="212">
        <v>9.949999809265137</v>
      </c>
      <c r="F4" s="212">
        <v>10</v>
      </c>
      <c r="G4" s="212">
        <v>11.859999656677246</v>
      </c>
      <c r="H4" s="212">
        <v>13.890000343322754</v>
      </c>
      <c r="I4" s="212">
        <v>15.800000190734863</v>
      </c>
      <c r="J4" s="212">
        <v>16.809999465942383</v>
      </c>
      <c r="K4" s="212">
        <v>17.899999618530273</v>
      </c>
      <c r="L4" s="212">
        <v>17.6200008392334</v>
      </c>
      <c r="M4" s="212">
        <v>17.420000076293945</v>
      </c>
      <c r="N4" s="212">
        <v>17.8700008392334</v>
      </c>
      <c r="O4" s="212">
        <v>17.850000381469727</v>
      </c>
      <c r="P4" s="212">
        <v>17.280000686645508</v>
      </c>
      <c r="Q4" s="212">
        <v>18.010000228881836</v>
      </c>
      <c r="R4" s="212">
        <v>17.739999771118164</v>
      </c>
      <c r="S4" s="213">
        <v>17.329999923706055</v>
      </c>
      <c r="T4" s="212">
        <v>17.1299991607666</v>
      </c>
      <c r="U4" s="212">
        <v>16.780000686645508</v>
      </c>
      <c r="V4" s="212">
        <v>16.40999984741211</v>
      </c>
      <c r="W4" s="212">
        <v>16</v>
      </c>
      <c r="X4" s="212">
        <v>15.149999618530273</v>
      </c>
      <c r="Y4" s="212">
        <v>13.65999984741211</v>
      </c>
      <c r="Z4" s="219">
        <f t="shared" si="0"/>
        <v>15.197916666666666</v>
      </c>
      <c r="AA4" s="151">
        <v>18.889999389648438</v>
      </c>
      <c r="AB4" s="152" t="s">
        <v>302</v>
      </c>
      <c r="AC4" s="2">
        <v>2</v>
      </c>
      <c r="AD4" s="151">
        <v>9.640000343322754</v>
      </c>
      <c r="AE4" s="258" t="s">
        <v>193</v>
      </c>
      <c r="AF4" s="1"/>
    </row>
    <row r="5" spans="1:32" ht="11.25" customHeight="1">
      <c r="A5" s="220">
        <v>3</v>
      </c>
      <c r="B5" s="212">
        <v>12.789999961853027</v>
      </c>
      <c r="C5" s="212">
        <v>12.029999732971191</v>
      </c>
      <c r="D5" s="212">
        <v>11.800000190734863</v>
      </c>
      <c r="E5" s="212">
        <v>11.270000457763672</v>
      </c>
      <c r="F5" s="212">
        <v>11.1899995803833</v>
      </c>
      <c r="G5" s="212">
        <v>12.699999809265137</v>
      </c>
      <c r="H5" s="212">
        <v>14.399999618530273</v>
      </c>
      <c r="I5" s="212">
        <v>17.610000610351562</v>
      </c>
      <c r="J5" s="212">
        <v>19.940000534057617</v>
      </c>
      <c r="K5" s="212">
        <v>21.34000015258789</v>
      </c>
      <c r="L5" s="212">
        <v>21.549999237060547</v>
      </c>
      <c r="M5" s="212">
        <v>21.469999313354492</v>
      </c>
      <c r="N5" s="212">
        <v>20.520000457763672</v>
      </c>
      <c r="O5" s="212">
        <v>20.190000534057617</v>
      </c>
      <c r="P5" s="212">
        <v>19.84000015258789</v>
      </c>
      <c r="Q5" s="212">
        <v>19.65999984741211</v>
      </c>
      <c r="R5" s="212">
        <v>18.940000534057617</v>
      </c>
      <c r="S5" s="212">
        <v>18.600000381469727</v>
      </c>
      <c r="T5" s="212">
        <v>17.969999313354492</v>
      </c>
      <c r="U5" s="212">
        <v>18.399999618530273</v>
      </c>
      <c r="V5" s="212">
        <v>18.770000457763672</v>
      </c>
      <c r="W5" s="212">
        <v>18.440000534057617</v>
      </c>
      <c r="X5" s="212">
        <v>18.040000915527344</v>
      </c>
      <c r="Y5" s="212">
        <v>17.510000228881836</v>
      </c>
      <c r="Z5" s="219">
        <f t="shared" si="0"/>
        <v>17.290416757265728</v>
      </c>
      <c r="AA5" s="151">
        <v>22.360000610351562</v>
      </c>
      <c r="AB5" s="152" t="s">
        <v>165</v>
      </c>
      <c r="AC5" s="2">
        <v>3</v>
      </c>
      <c r="AD5" s="151">
        <v>11.050000190734863</v>
      </c>
      <c r="AE5" s="258" t="s">
        <v>193</v>
      </c>
      <c r="AF5" s="1"/>
    </row>
    <row r="6" spans="1:32" ht="11.25" customHeight="1">
      <c r="A6" s="220">
        <v>4</v>
      </c>
      <c r="B6" s="212">
        <v>17.209999084472656</v>
      </c>
      <c r="C6" s="212">
        <v>16.84000015258789</v>
      </c>
      <c r="D6" s="212">
        <v>16.559999465942383</v>
      </c>
      <c r="E6" s="212">
        <v>16.290000915527344</v>
      </c>
      <c r="F6" s="212">
        <v>16.389999389648438</v>
      </c>
      <c r="G6" s="212">
        <v>17.280000686645508</v>
      </c>
      <c r="H6" s="212">
        <v>19.040000915527344</v>
      </c>
      <c r="I6" s="212">
        <v>20.56999969482422</v>
      </c>
      <c r="J6" s="212">
        <v>20.190000534057617</v>
      </c>
      <c r="K6" s="212">
        <v>21.489999771118164</v>
      </c>
      <c r="L6" s="212">
        <v>21.690000534057617</v>
      </c>
      <c r="M6" s="212">
        <v>21.770000457763672</v>
      </c>
      <c r="N6" s="212">
        <v>21.110000610351562</v>
      </c>
      <c r="O6" s="212">
        <v>20.549999237060547</v>
      </c>
      <c r="P6" s="212">
        <v>19.920000076293945</v>
      </c>
      <c r="Q6" s="212">
        <v>17.06999969482422</v>
      </c>
      <c r="R6" s="212">
        <v>15.920000076293945</v>
      </c>
      <c r="S6" s="212">
        <v>15.869999885559082</v>
      </c>
      <c r="T6" s="212">
        <v>16.540000915527344</v>
      </c>
      <c r="U6" s="212">
        <v>15.739999771118164</v>
      </c>
      <c r="V6" s="212">
        <v>15.119999885559082</v>
      </c>
      <c r="W6" s="212">
        <v>14.630000114440918</v>
      </c>
      <c r="X6" s="212">
        <v>14.779999732971191</v>
      </c>
      <c r="Y6" s="212">
        <v>14.579999923706055</v>
      </c>
      <c r="Z6" s="219">
        <f t="shared" si="0"/>
        <v>17.797916730244953</v>
      </c>
      <c r="AA6" s="151">
        <v>22.6200008392334</v>
      </c>
      <c r="AB6" s="152" t="s">
        <v>122</v>
      </c>
      <c r="AC6" s="2">
        <v>4</v>
      </c>
      <c r="AD6" s="151">
        <v>14.270000457763672</v>
      </c>
      <c r="AE6" s="258" t="s">
        <v>321</v>
      </c>
      <c r="AF6" s="1"/>
    </row>
    <row r="7" spans="1:32" ht="11.25" customHeight="1">
      <c r="A7" s="220">
        <v>5</v>
      </c>
      <c r="B7" s="212">
        <v>15.319999694824219</v>
      </c>
      <c r="C7" s="212">
        <v>15.1899995803833</v>
      </c>
      <c r="D7" s="212">
        <v>14.380000114440918</v>
      </c>
      <c r="E7" s="212">
        <v>14.09000015258789</v>
      </c>
      <c r="F7" s="212">
        <v>14.8100004196167</v>
      </c>
      <c r="G7" s="212">
        <v>14.869999885559082</v>
      </c>
      <c r="H7" s="212">
        <v>14.729999542236328</v>
      </c>
      <c r="I7" s="212">
        <v>15.710000038146973</v>
      </c>
      <c r="J7" s="212">
        <v>15.420000076293945</v>
      </c>
      <c r="K7" s="212">
        <v>15.539999961853027</v>
      </c>
      <c r="L7" s="212">
        <v>15.140000343322754</v>
      </c>
      <c r="M7" s="212">
        <v>18.059999465942383</v>
      </c>
      <c r="N7" s="212">
        <v>17.950000762939453</v>
      </c>
      <c r="O7" s="212">
        <v>16.8700008392334</v>
      </c>
      <c r="P7" s="212">
        <v>16.139999389648438</v>
      </c>
      <c r="Q7" s="212">
        <v>16.030000686645508</v>
      </c>
      <c r="R7" s="212">
        <v>16.170000076293945</v>
      </c>
      <c r="S7" s="212">
        <v>15.710000038146973</v>
      </c>
      <c r="T7" s="212">
        <v>15.199999809265137</v>
      </c>
      <c r="U7" s="212">
        <v>14.84000015258789</v>
      </c>
      <c r="V7" s="212">
        <v>14.40999984741211</v>
      </c>
      <c r="W7" s="212">
        <v>13.859999656677246</v>
      </c>
      <c r="X7" s="212">
        <v>13.720000267028809</v>
      </c>
      <c r="Y7" s="212">
        <v>13.210000038146973</v>
      </c>
      <c r="Z7" s="219">
        <f t="shared" si="0"/>
        <v>15.307083368301392</v>
      </c>
      <c r="AA7" s="151">
        <v>18.459999084472656</v>
      </c>
      <c r="AB7" s="152" t="s">
        <v>168</v>
      </c>
      <c r="AC7" s="2">
        <v>5</v>
      </c>
      <c r="AD7" s="151">
        <v>13.199999809265137</v>
      </c>
      <c r="AE7" s="258" t="s">
        <v>184</v>
      </c>
      <c r="AF7" s="1"/>
    </row>
    <row r="8" spans="1:32" ht="11.25" customHeight="1">
      <c r="A8" s="220">
        <v>6</v>
      </c>
      <c r="B8" s="212">
        <v>13.75</v>
      </c>
      <c r="C8" s="212">
        <v>13.100000381469727</v>
      </c>
      <c r="D8" s="212">
        <v>12.15999984741211</v>
      </c>
      <c r="E8" s="212">
        <v>13.609999656677246</v>
      </c>
      <c r="F8" s="212">
        <v>12.760000228881836</v>
      </c>
      <c r="G8" s="212">
        <v>14.260000228881836</v>
      </c>
      <c r="H8" s="212">
        <v>16.450000762939453</v>
      </c>
      <c r="I8" s="212">
        <v>17.3700008392334</v>
      </c>
      <c r="J8" s="212">
        <v>18.219999313354492</v>
      </c>
      <c r="K8" s="212">
        <v>18.510000228881836</v>
      </c>
      <c r="L8" s="212">
        <v>19.200000762939453</v>
      </c>
      <c r="M8" s="212">
        <v>18.829999923706055</v>
      </c>
      <c r="N8" s="212">
        <v>18.239999771118164</v>
      </c>
      <c r="O8" s="212">
        <v>18.469999313354492</v>
      </c>
      <c r="P8" s="212">
        <v>18.43000030517578</v>
      </c>
      <c r="Q8" s="212">
        <v>18.399999618530273</v>
      </c>
      <c r="R8" s="212">
        <v>17.760000228881836</v>
      </c>
      <c r="S8" s="212">
        <v>17.520000457763672</v>
      </c>
      <c r="T8" s="212">
        <v>17.200000762939453</v>
      </c>
      <c r="U8" s="212">
        <v>17.350000381469727</v>
      </c>
      <c r="V8" s="212">
        <v>16.75</v>
      </c>
      <c r="W8" s="212">
        <v>16.75</v>
      </c>
      <c r="X8" s="212">
        <v>16.5</v>
      </c>
      <c r="Y8" s="212">
        <v>15.220000267028809</v>
      </c>
      <c r="Z8" s="219">
        <f t="shared" si="0"/>
        <v>16.533750136693318</v>
      </c>
      <c r="AA8" s="151">
        <v>19.8799991607666</v>
      </c>
      <c r="AB8" s="152" t="s">
        <v>303</v>
      </c>
      <c r="AC8" s="2">
        <v>6</v>
      </c>
      <c r="AD8" s="151">
        <v>11.899999618530273</v>
      </c>
      <c r="AE8" s="258" t="s">
        <v>162</v>
      </c>
      <c r="AF8" s="1"/>
    </row>
    <row r="9" spans="1:32" ht="11.25" customHeight="1">
      <c r="A9" s="220">
        <v>7</v>
      </c>
      <c r="B9" s="212">
        <v>14.300000190734863</v>
      </c>
      <c r="C9" s="212">
        <v>14.40999984741211</v>
      </c>
      <c r="D9" s="212">
        <v>13.65999984741211</v>
      </c>
      <c r="E9" s="212">
        <v>13.529999732971191</v>
      </c>
      <c r="F9" s="212">
        <v>13.699999809265137</v>
      </c>
      <c r="G9" s="212">
        <v>15.779999732971191</v>
      </c>
      <c r="H9" s="212">
        <v>17.200000762939453</v>
      </c>
      <c r="I9" s="212">
        <v>19.1299991607666</v>
      </c>
      <c r="J9" s="212">
        <v>21.969999313354492</v>
      </c>
      <c r="K9" s="212">
        <v>22.309999465942383</v>
      </c>
      <c r="L9" s="212">
        <v>21.1299991607666</v>
      </c>
      <c r="M9" s="212">
        <v>22.690000534057617</v>
      </c>
      <c r="N9" s="212">
        <v>21.920000076293945</v>
      </c>
      <c r="O9" s="212">
        <v>21.3799991607666</v>
      </c>
      <c r="P9" s="212">
        <v>20.84000015258789</v>
      </c>
      <c r="Q9" s="212">
        <v>20.719999313354492</v>
      </c>
      <c r="R9" s="212">
        <v>20.549999237060547</v>
      </c>
      <c r="S9" s="212">
        <v>20.270000457763672</v>
      </c>
      <c r="T9" s="212">
        <v>19.93000030517578</v>
      </c>
      <c r="U9" s="212">
        <v>19.729999542236328</v>
      </c>
      <c r="V9" s="212">
        <v>19.530000686645508</v>
      </c>
      <c r="W9" s="212">
        <v>19.15999984741211</v>
      </c>
      <c r="X9" s="212">
        <v>18.450000762939453</v>
      </c>
      <c r="Y9" s="212">
        <v>18.239999771118164</v>
      </c>
      <c r="Z9" s="219">
        <f t="shared" si="0"/>
        <v>18.772083202997845</v>
      </c>
      <c r="AA9" s="151">
        <v>24.360000610351562</v>
      </c>
      <c r="AB9" s="152" t="s">
        <v>304</v>
      </c>
      <c r="AC9" s="2">
        <v>7</v>
      </c>
      <c r="AD9" s="151">
        <v>13.359999656677246</v>
      </c>
      <c r="AE9" s="258" t="s">
        <v>300</v>
      </c>
      <c r="AF9" s="1"/>
    </row>
    <row r="10" spans="1:32" ht="11.25" customHeight="1">
      <c r="A10" s="220">
        <v>8</v>
      </c>
      <c r="B10" s="212">
        <v>17.149999618530273</v>
      </c>
      <c r="C10" s="212">
        <v>16.920000076293945</v>
      </c>
      <c r="D10" s="212">
        <v>16.969999313354492</v>
      </c>
      <c r="E10" s="212">
        <v>16.75</v>
      </c>
      <c r="F10" s="212">
        <v>16.459999084472656</v>
      </c>
      <c r="G10" s="212">
        <v>17.040000915527344</v>
      </c>
      <c r="H10" s="212">
        <v>17.93000030517578</v>
      </c>
      <c r="I10" s="212">
        <v>19.559999465942383</v>
      </c>
      <c r="J10" s="212">
        <v>19.479999542236328</v>
      </c>
      <c r="K10" s="212">
        <v>19.959999084472656</v>
      </c>
      <c r="L10" s="212">
        <v>18.440000534057617</v>
      </c>
      <c r="M10" s="212">
        <v>18.389999389648438</v>
      </c>
      <c r="N10" s="212">
        <v>17.579999923706055</v>
      </c>
      <c r="O10" s="212">
        <v>18.18000030517578</v>
      </c>
      <c r="P10" s="212">
        <v>18</v>
      </c>
      <c r="Q10" s="212">
        <v>17.989999771118164</v>
      </c>
      <c r="R10" s="212">
        <v>17.8700008392334</v>
      </c>
      <c r="S10" s="212">
        <v>17.06999969482422</v>
      </c>
      <c r="T10" s="212">
        <v>17.299999237060547</v>
      </c>
      <c r="U10" s="212">
        <v>17.06999969482422</v>
      </c>
      <c r="V10" s="212">
        <v>16.389999389648438</v>
      </c>
      <c r="W10" s="212">
        <v>16.229999542236328</v>
      </c>
      <c r="X10" s="212">
        <v>16.260000228881836</v>
      </c>
      <c r="Y10" s="212">
        <v>16.139999389648438</v>
      </c>
      <c r="Z10" s="219">
        <f t="shared" si="0"/>
        <v>17.547083139419556</v>
      </c>
      <c r="AA10" s="151">
        <v>20.200000762939453</v>
      </c>
      <c r="AB10" s="152" t="s">
        <v>220</v>
      </c>
      <c r="AC10" s="2">
        <v>8</v>
      </c>
      <c r="AD10" s="151">
        <v>15.989999771118164</v>
      </c>
      <c r="AE10" s="258" t="s">
        <v>206</v>
      </c>
      <c r="AF10" s="1"/>
    </row>
    <row r="11" spans="1:32" ht="11.25" customHeight="1">
      <c r="A11" s="220">
        <v>9</v>
      </c>
      <c r="B11" s="212">
        <v>16.209999084472656</v>
      </c>
      <c r="C11" s="212">
        <v>15.739999771118164</v>
      </c>
      <c r="D11" s="212">
        <v>16.059999465942383</v>
      </c>
      <c r="E11" s="212">
        <v>16.799999237060547</v>
      </c>
      <c r="F11" s="212">
        <v>17.06999969482422</v>
      </c>
      <c r="G11" s="212">
        <v>17.190000534057617</v>
      </c>
      <c r="H11" s="212">
        <v>18.639999389648438</v>
      </c>
      <c r="I11" s="212">
        <v>19.049999237060547</v>
      </c>
      <c r="J11" s="212">
        <v>19.190000534057617</v>
      </c>
      <c r="K11" s="212">
        <v>19</v>
      </c>
      <c r="L11" s="212">
        <v>18</v>
      </c>
      <c r="M11" s="212">
        <v>18.81999969482422</v>
      </c>
      <c r="N11" s="212">
        <v>18.170000076293945</v>
      </c>
      <c r="O11" s="212">
        <v>18.270000457763672</v>
      </c>
      <c r="P11" s="212">
        <v>18.450000762939453</v>
      </c>
      <c r="Q11" s="212">
        <v>19.040000915527344</v>
      </c>
      <c r="R11" s="212">
        <v>18.5</v>
      </c>
      <c r="S11" s="212">
        <v>18.290000915527344</v>
      </c>
      <c r="T11" s="212">
        <v>17.56999969482422</v>
      </c>
      <c r="U11" s="212">
        <v>17.950000762939453</v>
      </c>
      <c r="V11" s="212">
        <v>17.309999465942383</v>
      </c>
      <c r="W11" s="212">
        <v>17.540000915527344</v>
      </c>
      <c r="X11" s="212">
        <v>16.690000534057617</v>
      </c>
      <c r="Y11" s="212">
        <v>16.799999237060547</v>
      </c>
      <c r="Z11" s="219">
        <f t="shared" si="0"/>
        <v>17.764583349227905</v>
      </c>
      <c r="AA11" s="151">
        <v>19.600000381469727</v>
      </c>
      <c r="AB11" s="152" t="s">
        <v>305</v>
      </c>
      <c r="AC11" s="2">
        <v>9</v>
      </c>
      <c r="AD11" s="151">
        <v>15.5</v>
      </c>
      <c r="AE11" s="258" t="s">
        <v>322</v>
      </c>
      <c r="AF11" s="1"/>
    </row>
    <row r="12" spans="1:32" ht="11.25" customHeight="1">
      <c r="A12" s="228">
        <v>10</v>
      </c>
      <c r="B12" s="214">
        <v>16.489999771118164</v>
      </c>
      <c r="C12" s="214">
        <v>15.5</v>
      </c>
      <c r="D12" s="214">
        <v>15.119999885559082</v>
      </c>
      <c r="E12" s="214">
        <v>14.489999771118164</v>
      </c>
      <c r="F12" s="214">
        <v>16.940000534057617</v>
      </c>
      <c r="G12" s="214">
        <v>16.489999771118164</v>
      </c>
      <c r="H12" s="214">
        <v>19.309999465942383</v>
      </c>
      <c r="I12" s="214">
        <v>20.479999542236328</v>
      </c>
      <c r="J12" s="214">
        <v>21.40999984741211</v>
      </c>
      <c r="K12" s="214">
        <v>20.65999984741211</v>
      </c>
      <c r="L12" s="214">
        <v>21.06999969482422</v>
      </c>
      <c r="M12" s="214">
        <v>21.43000030517578</v>
      </c>
      <c r="N12" s="214">
        <v>20.899999618530273</v>
      </c>
      <c r="O12" s="214">
        <v>20.579999923706055</v>
      </c>
      <c r="P12" s="214">
        <v>20.479999542236328</v>
      </c>
      <c r="Q12" s="214">
        <v>19.6299991607666</v>
      </c>
      <c r="R12" s="214">
        <v>19.149999618530273</v>
      </c>
      <c r="S12" s="214">
        <v>18.709999084472656</v>
      </c>
      <c r="T12" s="214">
        <v>18.450000762939453</v>
      </c>
      <c r="U12" s="214">
        <v>18.280000686645508</v>
      </c>
      <c r="V12" s="214">
        <v>18.110000610351562</v>
      </c>
      <c r="W12" s="214">
        <v>18.030000686645508</v>
      </c>
      <c r="X12" s="214">
        <v>18.079999923706055</v>
      </c>
      <c r="Y12" s="214">
        <v>18.18000030517578</v>
      </c>
      <c r="Z12" s="229">
        <f t="shared" si="0"/>
        <v>18.665416598320007</v>
      </c>
      <c r="AA12" s="157">
        <v>22.290000915527344</v>
      </c>
      <c r="AB12" s="215" t="s">
        <v>306</v>
      </c>
      <c r="AC12" s="216">
        <v>10</v>
      </c>
      <c r="AD12" s="157">
        <v>14.239999771118164</v>
      </c>
      <c r="AE12" s="259" t="s">
        <v>323</v>
      </c>
      <c r="AF12" s="1"/>
    </row>
    <row r="13" spans="1:32" ht="11.25" customHeight="1">
      <c r="A13" s="220">
        <v>11</v>
      </c>
      <c r="B13" s="212">
        <v>17.950000762939453</v>
      </c>
      <c r="C13" s="212">
        <v>17.600000381469727</v>
      </c>
      <c r="D13" s="212">
        <v>17.1299991607666</v>
      </c>
      <c r="E13" s="212">
        <v>16.700000762939453</v>
      </c>
      <c r="F13" s="212">
        <v>16.850000381469727</v>
      </c>
      <c r="G13" s="212">
        <v>18.06999969482422</v>
      </c>
      <c r="H13" s="212">
        <v>18.93000030517578</v>
      </c>
      <c r="I13" s="212">
        <v>18.8700008392334</v>
      </c>
      <c r="J13" s="212">
        <v>20.25</v>
      </c>
      <c r="K13" s="212">
        <v>20.06999969482422</v>
      </c>
      <c r="L13" s="212">
        <v>20.100000381469727</v>
      </c>
      <c r="M13" s="212">
        <v>20.700000762939453</v>
      </c>
      <c r="N13" s="212">
        <v>20.709999084472656</v>
      </c>
      <c r="O13" s="212">
        <v>20.690000534057617</v>
      </c>
      <c r="P13" s="212">
        <v>20.079999923706055</v>
      </c>
      <c r="Q13" s="212">
        <v>19.780000686645508</v>
      </c>
      <c r="R13" s="212">
        <v>19.75</v>
      </c>
      <c r="S13" s="212">
        <v>19.6299991607666</v>
      </c>
      <c r="T13" s="212">
        <v>19.18000030517578</v>
      </c>
      <c r="U13" s="212">
        <v>18.649999618530273</v>
      </c>
      <c r="V13" s="212">
        <v>18.5</v>
      </c>
      <c r="W13" s="212">
        <v>18.59000015258789</v>
      </c>
      <c r="X13" s="212">
        <v>18.770000457763672</v>
      </c>
      <c r="Y13" s="212">
        <v>17.969999313354492</v>
      </c>
      <c r="Z13" s="219">
        <f t="shared" si="0"/>
        <v>18.980000098546345</v>
      </c>
      <c r="AA13" s="151">
        <v>21.809999465942383</v>
      </c>
      <c r="AB13" s="152" t="s">
        <v>307</v>
      </c>
      <c r="AC13" s="2">
        <v>11</v>
      </c>
      <c r="AD13" s="151">
        <v>16.510000228881836</v>
      </c>
      <c r="AE13" s="258" t="s">
        <v>291</v>
      </c>
      <c r="AF13" s="1"/>
    </row>
    <row r="14" spans="1:32" ht="11.25" customHeight="1">
      <c r="A14" s="220">
        <v>12</v>
      </c>
      <c r="B14" s="212">
        <v>17.65999984741211</v>
      </c>
      <c r="C14" s="212">
        <v>16.8700008392334</v>
      </c>
      <c r="D14" s="212">
        <v>16.3700008392334</v>
      </c>
      <c r="E14" s="212">
        <v>16.030000686645508</v>
      </c>
      <c r="F14" s="212">
        <v>16.399999618530273</v>
      </c>
      <c r="G14" s="212">
        <v>17.56999969482422</v>
      </c>
      <c r="H14" s="212">
        <v>19.489999771118164</v>
      </c>
      <c r="I14" s="212">
        <v>21.6200008392334</v>
      </c>
      <c r="J14" s="212">
        <v>23.700000762939453</v>
      </c>
      <c r="K14" s="212">
        <v>22.729999542236328</v>
      </c>
      <c r="L14" s="212">
        <v>23.829999923706055</v>
      </c>
      <c r="M14" s="212">
        <v>23.469999313354492</v>
      </c>
      <c r="N14" s="212">
        <v>23.489999771118164</v>
      </c>
      <c r="O14" s="212">
        <v>24.34000015258789</v>
      </c>
      <c r="P14" s="212">
        <v>23.639999389648438</v>
      </c>
      <c r="Q14" s="212">
        <v>23.360000610351562</v>
      </c>
      <c r="R14" s="212">
        <v>23.6299991607666</v>
      </c>
      <c r="S14" s="212">
        <v>22.780000686645508</v>
      </c>
      <c r="T14" s="212">
        <v>22.3799991607666</v>
      </c>
      <c r="U14" s="212">
        <v>23.68000030517578</v>
      </c>
      <c r="V14" s="212">
        <v>23.389999389648438</v>
      </c>
      <c r="W14" s="212">
        <v>22.579999923706055</v>
      </c>
      <c r="X14" s="212">
        <v>22.1200008392334</v>
      </c>
      <c r="Y14" s="212">
        <v>21.260000228881836</v>
      </c>
      <c r="Z14" s="219">
        <f t="shared" si="0"/>
        <v>21.349583387374878</v>
      </c>
      <c r="AA14" s="151">
        <v>24.520000457763672</v>
      </c>
      <c r="AB14" s="152" t="s">
        <v>270</v>
      </c>
      <c r="AC14" s="2">
        <v>12</v>
      </c>
      <c r="AD14" s="151">
        <v>15.970000267028809</v>
      </c>
      <c r="AE14" s="258" t="s">
        <v>324</v>
      </c>
      <c r="AF14" s="1"/>
    </row>
    <row r="15" spans="1:32" ht="11.25" customHeight="1">
      <c r="A15" s="220">
        <v>13</v>
      </c>
      <c r="B15" s="212">
        <v>20.709999084472656</v>
      </c>
      <c r="C15" s="212">
        <v>20.31999969482422</v>
      </c>
      <c r="D15" s="212">
        <v>20.020000457763672</v>
      </c>
      <c r="E15" s="212">
        <v>19.959999084472656</v>
      </c>
      <c r="F15" s="212">
        <v>19.90999984741211</v>
      </c>
      <c r="G15" s="212">
        <v>20.700000762939453</v>
      </c>
      <c r="H15" s="212">
        <v>21.799999237060547</v>
      </c>
      <c r="I15" s="212">
        <v>22.479999542236328</v>
      </c>
      <c r="J15" s="212">
        <v>23.469999313354492</v>
      </c>
      <c r="K15" s="212">
        <v>24.899999618530273</v>
      </c>
      <c r="L15" s="212">
        <v>26.979999542236328</v>
      </c>
      <c r="M15" s="212">
        <v>28.229999542236328</v>
      </c>
      <c r="N15" s="212">
        <v>23.940000534057617</v>
      </c>
      <c r="O15" s="212">
        <v>23.790000915527344</v>
      </c>
      <c r="P15" s="212">
        <v>22.31999969482422</v>
      </c>
      <c r="Q15" s="212">
        <v>22.09000015258789</v>
      </c>
      <c r="R15" s="212">
        <v>22.3799991607666</v>
      </c>
      <c r="S15" s="212">
        <v>22.219999313354492</v>
      </c>
      <c r="T15" s="212">
        <v>22.299999237060547</v>
      </c>
      <c r="U15" s="212">
        <v>21.899999618530273</v>
      </c>
      <c r="V15" s="212">
        <v>20.940000534057617</v>
      </c>
      <c r="W15" s="212">
        <v>21.139999389648438</v>
      </c>
      <c r="X15" s="212">
        <v>20.959999084472656</v>
      </c>
      <c r="Y15" s="212">
        <v>20.670000076293945</v>
      </c>
      <c r="Z15" s="219">
        <f t="shared" si="0"/>
        <v>22.25541639328003</v>
      </c>
      <c r="AA15" s="151">
        <v>28.450000762939453</v>
      </c>
      <c r="AB15" s="152" t="s">
        <v>308</v>
      </c>
      <c r="AC15" s="2">
        <v>13</v>
      </c>
      <c r="AD15" s="151">
        <v>19.600000381469727</v>
      </c>
      <c r="AE15" s="258" t="s">
        <v>325</v>
      </c>
      <c r="AF15" s="1"/>
    </row>
    <row r="16" spans="1:32" ht="11.25" customHeight="1">
      <c r="A16" s="220">
        <v>14</v>
      </c>
      <c r="B16" s="212">
        <v>20.40999984741211</v>
      </c>
      <c r="C16" s="212">
        <v>20.06999969482422</v>
      </c>
      <c r="D16" s="212">
        <v>19.540000915527344</v>
      </c>
      <c r="E16" s="212">
        <v>19.56999969482422</v>
      </c>
      <c r="F16" s="212">
        <v>19.100000381469727</v>
      </c>
      <c r="G16" s="212">
        <v>19.299999237060547</v>
      </c>
      <c r="H16" s="212">
        <v>19.489999771118164</v>
      </c>
      <c r="I16" s="212">
        <v>18.209999084472656</v>
      </c>
      <c r="J16" s="212">
        <v>18.600000381469727</v>
      </c>
      <c r="K16" s="212">
        <v>16.8799991607666</v>
      </c>
      <c r="L16" s="212">
        <v>16.530000686645508</v>
      </c>
      <c r="M16" s="212">
        <v>16.700000762939453</v>
      </c>
      <c r="N16" s="212">
        <v>16.969999313354492</v>
      </c>
      <c r="O16" s="212">
        <v>16.760000228881836</v>
      </c>
      <c r="P16" s="212">
        <v>16.6299991607666</v>
      </c>
      <c r="Q16" s="212">
        <v>16.43000030517578</v>
      </c>
      <c r="R16" s="212">
        <v>16.34000015258789</v>
      </c>
      <c r="S16" s="212">
        <v>16.649999618530273</v>
      </c>
      <c r="T16" s="212">
        <v>16.59000015258789</v>
      </c>
      <c r="U16" s="212">
        <v>16.889999389648438</v>
      </c>
      <c r="V16" s="212">
        <v>17.059999465942383</v>
      </c>
      <c r="W16" s="212">
        <v>17.43000030517578</v>
      </c>
      <c r="X16" s="212">
        <v>17.6200008392334</v>
      </c>
      <c r="Y16" s="212">
        <v>17.8799991607666</v>
      </c>
      <c r="Z16" s="219">
        <f t="shared" si="0"/>
        <v>17.81874990463257</v>
      </c>
      <c r="AA16" s="151">
        <v>20.670000076293945</v>
      </c>
      <c r="AB16" s="152" t="s">
        <v>142</v>
      </c>
      <c r="AC16" s="2">
        <v>14</v>
      </c>
      <c r="AD16" s="151">
        <v>16.18000030517578</v>
      </c>
      <c r="AE16" s="258" t="s">
        <v>326</v>
      </c>
      <c r="AF16" s="1"/>
    </row>
    <row r="17" spans="1:32" ht="11.25" customHeight="1">
      <c r="A17" s="220">
        <v>15</v>
      </c>
      <c r="B17" s="212">
        <v>18.149999618530273</v>
      </c>
      <c r="C17" s="212">
        <v>18.3700008392334</v>
      </c>
      <c r="D17" s="212">
        <v>18.290000915527344</v>
      </c>
      <c r="E17" s="212">
        <v>18.1299991607666</v>
      </c>
      <c r="F17" s="212">
        <v>18.100000381469727</v>
      </c>
      <c r="G17" s="212">
        <v>18.190000534057617</v>
      </c>
      <c r="H17" s="212">
        <v>18.3799991607666</v>
      </c>
      <c r="I17" s="212">
        <v>19.510000228881836</v>
      </c>
      <c r="J17" s="212">
        <v>21.6299991607666</v>
      </c>
      <c r="K17" s="212">
        <v>22.25</v>
      </c>
      <c r="L17" s="212">
        <v>23.440000534057617</v>
      </c>
      <c r="M17" s="212">
        <v>22.329999923706055</v>
      </c>
      <c r="N17" s="212">
        <v>21.6200008392334</v>
      </c>
      <c r="O17" s="212">
        <v>21.530000686645508</v>
      </c>
      <c r="P17" s="212">
        <v>21.030000686645508</v>
      </c>
      <c r="Q17" s="212">
        <v>21.229999542236328</v>
      </c>
      <c r="R17" s="212">
        <v>20.959999084472656</v>
      </c>
      <c r="S17" s="212">
        <v>19.799999237060547</v>
      </c>
      <c r="T17" s="212">
        <v>19.270000457763672</v>
      </c>
      <c r="U17" s="212">
        <v>19.469999313354492</v>
      </c>
      <c r="V17" s="212">
        <v>19.75</v>
      </c>
      <c r="W17" s="212">
        <v>19.770000457763672</v>
      </c>
      <c r="X17" s="212">
        <v>19.579999923706055</v>
      </c>
      <c r="Y17" s="212">
        <v>19.469999313354492</v>
      </c>
      <c r="Z17" s="219">
        <f t="shared" si="0"/>
        <v>20.010416666666668</v>
      </c>
      <c r="AA17" s="151">
        <v>23.850000381469727</v>
      </c>
      <c r="AB17" s="152" t="s">
        <v>229</v>
      </c>
      <c r="AC17" s="2">
        <v>15</v>
      </c>
      <c r="AD17" s="151">
        <v>17.860000610351562</v>
      </c>
      <c r="AE17" s="258" t="s">
        <v>142</v>
      </c>
      <c r="AF17" s="1"/>
    </row>
    <row r="18" spans="1:32" ht="11.25" customHeight="1">
      <c r="A18" s="220">
        <v>16</v>
      </c>
      <c r="B18" s="212">
        <v>19.450000762939453</v>
      </c>
      <c r="C18" s="212">
        <v>19.209999084472656</v>
      </c>
      <c r="D18" s="212">
        <v>19.139999389648438</v>
      </c>
      <c r="E18" s="212">
        <v>18.8799991607666</v>
      </c>
      <c r="F18" s="212">
        <v>18.709999084472656</v>
      </c>
      <c r="G18" s="212">
        <v>19.3799991607666</v>
      </c>
      <c r="H18" s="212">
        <v>19.420000076293945</v>
      </c>
      <c r="I18" s="212">
        <v>19.65999984741211</v>
      </c>
      <c r="J18" s="212">
        <v>20.610000610351562</v>
      </c>
      <c r="K18" s="212">
        <v>20.75</v>
      </c>
      <c r="L18" s="212">
        <v>21.149999618530273</v>
      </c>
      <c r="M18" s="212">
        <v>20.969999313354492</v>
      </c>
      <c r="N18" s="212">
        <v>23.649999618530273</v>
      </c>
      <c r="O18" s="212">
        <v>25.489999771118164</v>
      </c>
      <c r="P18" s="212">
        <v>24.860000610351562</v>
      </c>
      <c r="Q18" s="212">
        <v>24.190000534057617</v>
      </c>
      <c r="R18" s="212">
        <v>21.200000762939453</v>
      </c>
      <c r="S18" s="212">
        <v>19.809999465942383</v>
      </c>
      <c r="T18" s="212">
        <v>19.3700008392334</v>
      </c>
      <c r="U18" s="212">
        <v>19.40999984741211</v>
      </c>
      <c r="V18" s="212">
        <v>20.690000534057617</v>
      </c>
      <c r="W18" s="212">
        <v>19.469999313354492</v>
      </c>
      <c r="X18" s="212">
        <v>19.75</v>
      </c>
      <c r="Y18" s="212">
        <v>19.690000534057617</v>
      </c>
      <c r="Z18" s="219">
        <f t="shared" si="0"/>
        <v>20.62124991416931</v>
      </c>
      <c r="AA18" s="151">
        <v>26.860000610351562</v>
      </c>
      <c r="AB18" s="152" t="s">
        <v>309</v>
      </c>
      <c r="AC18" s="2">
        <v>16</v>
      </c>
      <c r="AD18" s="151">
        <v>18.549999237060547</v>
      </c>
      <c r="AE18" s="258" t="s">
        <v>193</v>
      </c>
      <c r="AF18" s="1"/>
    </row>
    <row r="19" spans="1:32" ht="11.25" customHeight="1">
      <c r="A19" s="220">
        <v>17</v>
      </c>
      <c r="B19" s="212">
        <v>19.940000534057617</v>
      </c>
      <c r="C19" s="212">
        <v>19.3700008392334</v>
      </c>
      <c r="D19" s="212">
        <v>19.239999771118164</v>
      </c>
      <c r="E19" s="212">
        <v>19.139999389648438</v>
      </c>
      <c r="F19" s="212">
        <v>18.81999969482422</v>
      </c>
      <c r="G19" s="212">
        <v>19.399999618530273</v>
      </c>
      <c r="H19" s="212">
        <v>20.420000076293945</v>
      </c>
      <c r="I19" s="212">
        <v>21.389999389648438</v>
      </c>
      <c r="J19" s="212">
        <v>23.540000915527344</v>
      </c>
      <c r="K19" s="212">
        <v>25.40999984741211</v>
      </c>
      <c r="L19" s="212">
        <v>27.149999618530273</v>
      </c>
      <c r="M19" s="212">
        <v>26.8799991607666</v>
      </c>
      <c r="N19" s="212">
        <v>27.239999771118164</v>
      </c>
      <c r="O19" s="212">
        <v>25.649999618530273</v>
      </c>
      <c r="P19" s="212">
        <v>26.1299991607666</v>
      </c>
      <c r="Q19" s="212">
        <v>24.770000457763672</v>
      </c>
      <c r="R19" s="212">
        <v>23.489999771118164</v>
      </c>
      <c r="S19" s="212">
        <v>22.959999084472656</v>
      </c>
      <c r="T19" s="212">
        <v>22.84000015258789</v>
      </c>
      <c r="U19" s="212">
        <v>22.479999542236328</v>
      </c>
      <c r="V19" s="212">
        <v>22.059999465942383</v>
      </c>
      <c r="W19" s="212">
        <v>21.93000030517578</v>
      </c>
      <c r="X19" s="212">
        <v>21.760000228881836</v>
      </c>
      <c r="Y19" s="212">
        <v>20.90999984741211</v>
      </c>
      <c r="Z19" s="219">
        <f t="shared" si="0"/>
        <v>22.62166651089986</v>
      </c>
      <c r="AA19" s="151">
        <v>28.5</v>
      </c>
      <c r="AB19" s="152" t="s">
        <v>59</v>
      </c>
      <c r="AC19" s="2">
        <v>17</v>
      </c>
      <c r="AD19" s="151">
        <v>18.5</v>
      </c>
      <c r="AE19" s="258" t="s">
        <v>327</v>
      </c>
      <c r="AF19" s="1"/>
    </row>
    <row r="20" spans="1:32" ht="11.25" customHeight="1">
      <c r="A20" s="220">
        <v>18</v>
      </c>
      <c r="B20" s="212">
        <v>20.280000686645508</v>
      </c>
      <c r="C20" s="212">
        <v>19.829999923706055</v>
      </c>
      <c r="D20" s="212">
        <v>19.770000457763672</v>
      </c>
      <c r="E20" s="212">
        <v>19.760000228881836</v>
      </c>
      <c r="F20" s="212">
        <v>19.6299991607666</v>
      </c>
      <c r="G20" s="212">
        <v>20.43000030517578</v>
      </c>
      <c r="H20" s="212">
        <v>21.469999313354492</v>
      </c>
      <c r="I20" s="212">
        <v>22.940000534057617</v>
      </c>
      <c r="J20" s="212">
        <v>23.420000076293945</v>
      </c>
      <c r="K20" s="212">
        <v>23.3799991607666</v>
      </c>
      <c r="L20" s="212">
        <v>23.06999969482422</v>
      </c>
      <c r="M20" s="212">
        <v>24.489999771118164</v>
      </c>
      <c r="N20" s="212">
        <v>24.229999542236328</v>
      </c>
      <c r="O20" s="212">
        <v>23.969999313354492</v>
      </c>
      <c r="P20" s="212">
        <v>23.469999313354492</v>
      </c>
      <c r="Q20" s="212">
        <v>22.450000762939453</v>
      </c>
      <c r="R20" s="212">
        <v>22.600000381469727</v>
      </c>
      <c r="S20" s="212">
        <v>22.020000457763672</v>
      </c>
      <c r="T20" s="212">
        <v>20.860000610351562</v>
      </c>
      <c r="U20" s="212">
        <v>19.799999237060547</v>
      </c>
      <c r="V20" s="212">
        <v>18.75</v>
      </c>
      <c r="W20" s="212">
        <v>19.5</v>
      </c>
      <c r="X20" s="212">
        <v>19.68000030517578</v>
      </c>
      <c r="Y20" s="212">
        <v>19.690000534057617</v>
      </c>
      <c r="Z20" s="219">
        <f t="shared" si="0"/>
        <v>21.478749990463257</v>
      </c>
      <c r="AA20" s="151">
        <v>24.989999771118164</v>
      </c>
      <c r="AB20" s="152" t="s">
        <v>310</v>
      </c>
      <c r="AC20" s="2">
        <v>18</v>
      </c>
      <c r="AD20" s="151">
        <v>18.25</v>
      </c>
      <c r="AE20" s="258" t="s">
        <v>328</v>
      </c>
      <c r="AF20" s="1"/>
    </row>
    <row r="21" spans="1:32" ht="11.25" customHeight="1">
      <c r="A21" s="220">
        <v>19</v>
      </c>
      <c r="B21" s="212">
        <v>19.34000015258789</v>
      </c>
      <c r="C21" s="212">
        <v>19.260000228881836</v>
      </c>
      <c r="D21" s="212">
        <v>19.3700008392334</v>
      </c>
      <c r="E21" s="212">
        <v>19.31999969482422</v>
      </c>
      <c r="F21" s="212">
        <v>19.260000228881836</v>
      </c>
      <c r="G21" s="212">
        <v>18.610000610351562</v>
      </c>
      <c r="H21" s="212">
        <v>18.700000762939453</v>
      </c>
      <c r="I21" s="212">
        <v>19.5</v>
      </c>
      <c r="J21" s="212">
        <v>20.93000030517578</v>
      </c>
      <c r="K21" s="212">
        <v>21.440000534057617</v>
      </c>
      <c r="L21" s="212">
        <v>21.8799991607666</v>
      </c>
      <c r="M21" s="212">
        <v>23.3799991607666</v>
      </c>
      <c r="N21" s="212">
        <v>22.68000030517578</v>
      </c>
      <c r="O21" s="212">
        <v>23.760000228881836</v>
      </c>
      <c r="P21" s="212">
        <v>23.309999465942383</v>
      </c>
      <c r="Q21" s="212">
        <v>22.729999542236328</v>
      </c>
      <c r="R21" s="212">
        <v>23.040000915527344</v>
      </c>
      <c r="S21" s="212">
        <v>22.889999389648438</v>
      </c>
      <c r="T21" s="212">
        <v>21.389999389648438</v>
      </c>
      <c r="U21" s="212">
        <v>21.049999237060547</v>
      </c>
      <c r="V21" s="212">
        <v>21.31999969482422</v>
      </c>
      <c r="W21" s="212">
        <v>21.290000915527344</v>
      </c>
      <c r="X21" s="212">
        <v>21.15999984741211</v>
      </c>
      <c r="Y21" s="212">
        <v>21.209999084472656</v>
      </c>
      <c r="Z21" s="219">
        <f t="shared" si="0"/>
        <v>21.117499987284344</v>
      </c>
      <c r="AA21" s="151">
        <v>24.299999237060547</v>
      </c>
      <c r="AB21" s="152" t="s">
        <v>263</v>
      </c>
      <c r="AC21" s="2">
        <v>19</v>
      </c>
      <c r="AD21" s="151">
        <v>18.56999969482422</v>
      </c>
      <c r="AE21" s="258" t="s">
        <v>150</v>
      </c>
      <c r="AF21" s="1"/>
    </row>
    <row r="22" spans="1:32" ht="11.25" customHeight="1">
      <c r="A22" s="228">
        <v>20</v>
      </c>
      <c r="B22" s="214">
        <v>21.239999771118164</v>
      </c>
      <c r="C22" s="214">
        <v>21.280000686645508</v>
      </c>
      <c r="D22" s="214">
        <v>21.149999618530273</v>
      </c>
      <c r="E22" s="214">
        <v>20.959999084472656</v>
      </c>
      <c r="F22" s="214">
        <v>21.209999084472656</v>
      </c>
      <c r="G22" s="214">
        <v>21.440000534057617</v>
      </c>
      <c r="H22" s="214">
        <v>22.329999923706055</v>
      </c>
      <c r="I22" s="214">
        <v>23.110000610351562</v>
      </c>
      <c r="J22" s="214">
        <v>25.510000228881836</v>
      </c>
      <c r="K22" s="214">
        <v>25.850000381469727</v>
      </c>
      <c r="L22" s="214">
        <v>28.020000457763672</v>
      </c>
      <c r="M22" s="214">
        <v>28.690000534057617</v>
      </c>
      <c r="N22" s="214">
        <v>28.68000030517578</v>
      </c>
      <c r="O22" s="214">
        <v>27.010000228881836</v>
      </c>
      <c r="P22" s="214">
        <v>28.049999237060547</v>
      </c>
      <c r="Q22" s="214">
        <v>27.209999084472656</v>
      </c>
      <c r="R22" s="214">
        <v>26.959999084472656</v>
      </c>
      <c r="S22" s="214">
        <v>26.700000762939453</v>
      </c>
      <c r="T22" s="214">
        <v>25.530000686645508</v>
      </c>
      <c r="U22" s="214">
        <v>24.43000030517578</v>
      </c>
      <c r="V22" s="214">
        <v>24.8799991607666</v>
      </c>
      <c r="W22" s="214">
        <v>23.93000030517578</v>
      </c>
      <c r="X22" s="214">
        <v>23.860000610351562</v>
      </c>
      <c r="Y22" s="214">
        <v>21.920000076293945</v>
      </c>
      <c r="Z22" s="229">
        <f t="shared" si="0"/>
        <v>24.581250031789143</v>
      </c>
      <c r="AA22" s="157">
        <v>29.280000686645508</v>
      </c>
      <c r="AB22" s="215" t="s">
        <v>311</v>
      </c>
      <c r="AC22" s="216">
        <v>20</v>
      </c>
      <c r="AD22" s="157">
        <v>20.729999542236328</v>
      </c>
      <c r="AE22" s="259" t="s">
        <v>329</v>
      </c>
      <c r="AF22" s="1"/>
    </row>
    <row r="23" spans="1:32" ht="11.25" customHeight="1">
      <c r="A23" s="220">
        <v>21</v>
      </c>
      <c r="B23" s="212">
        <v>23.049999237060547</v>
      </c>
      <c r="C23" s="212">
        <v>22.719999313354492</v>
      </c>
      <c r="D23" s="212">
        <v>22.75</v>
      </c>
      <c r="E23" s="212">
        <v>22.799999237060547</v>
      </c>
      <c r="F23" s="212">
        <v>22.6200008392334</v>
      </c>
      <c r="G23" s="212">
        <v>22.889999389648438</v>
      </c>
      <c r="H23" s="212">
        <v>23.3700008392334</v>
      </c>
      <c r="I23" s="212">
        <v>24.709999084472656</v>
      </c>
      <c r="J23" s="212">
        <v>26.040000915527344</v>
      </c>
      <c r="K23" s="212">
        <v>25.6200008392334</v>
      </c>
      <c r="L23" s="212">
        <v>24.799999237060547</v>
      </c>
      <c r="M23" s="212">
        <v>25.579999923706055</v>
      </c>
      <c r="N23" s="212">
        <v>24.690000534057617</v>
      </c>
      <c r="O23" s="212">
        <v>24.600000381469727</v>
      </c>
      <c r="P23" s="212">
        <v>25.360000610351562</v>
      </c>
      <c r="Q23" s="212">
        <v>25.18000030517578</v>
      </c>
      <c r="R23" s="212">
        <v>25.3799991607666</v>
      </c>
      <c r="S23" s="212">
        <v>25.450000762939453</v>
      </c>
      <c r="T23" s="212">
        <v>25.020000457763672</v>
      </c>
      <c r="U23" s="212">
        <v>24.139999389648438</v>
      </c>
      <c r="V23" s="212">
        <v>23.56999969482422</v>
      </c>
      <c r="W23" s="212">
        <v>24.040000915527344</v>
      </c>
      <c r="X23" s="212">
        <v>23.760000228881836</v>
      </c>
      <c r="Y23" s="212">
        <v>23.020000457763672</v>
      </c>
      <c r="Z23" s="219">
        <f t="shared" si="0"/>
        <v>24.215000073115032</v>
      </c>
      <c r="AA23" s="151">
        <v>27.90999984741211</v>
      </c>
      <c r="AB23" s="152" t="s">
        <v>312</v>
      </c>
      <c r="AC23" s="2">
        <v>21</v>
      </c>
      <c r="AD23" s="151">
        <v>21.889999389648438</v>
      </c>
      <c r="AE23" s="258" t="s">
        <v>142</v>
      </c>
      <c r="AF23" s="1"/>
    </row>
    <row r="24" spans="1:32" ht="11.25" customHeight="1">
      <c r="A24" s="220">
        <v>22</v>
      </c>
      <c r="B24" s="212">
        <v>22.700000762939453</v>
      </c>
      <c r="C24" s="212">
        <v>22.799999237060547</v>
      </c>
      <c r="D24" s="212">
        <v>22.43000030517578</v>
      </c>
      <c r="E24" s="212">
        <v>21.719999313354492</v>
      </c>
      <c r="F24" s="212">
        <v>22.010000228881836</v>
      </c>
      <c r="G24" s="212">
        <v>23.440000534057617</v>
      </c>
      <c r="H24" s="212">
        <v>25.209999084472656</v>
      </c>
      <c r="I24" s="212">
        <v>26.329999923706055</v>
      </c>
      <c r="J24" s="212">
        <v>26.899999618530273</v>
      </c>
      <c r="K24" s="212">
        <v>27.5</v>
      </c>
      <c r="L24" s="212">
        <v>22.979999542236328</v>
      </c>
      <c r="M24" s="212">
        <v>25.360000610351562</v>
      </c>
      <c r="N24" s="212">
        <v>25.989999771118164</v>
      </c>
      <c r="O24" s="212">
        <v>25.649999618530273</v>
      </c>
      <c r="P24" s="212">
        <v>25.270000457763672</v>
      </c>
      <c r="Q24" s="212">
        <v>24.579999923706055</v>
      </c>
      <c r="R24" s="212">
        <v>25.079999923706055</v>
      </c>
      <c r="S24" s="212">
        <v>23.850000381469727</v>
      </c>
      <c r="T24" s="212">
        <v>22.600000381469727</v>
      </c>
      <c r="U24" s="212">
        <v>21.6200008392334</v>
      </c>
      <c r="V24" s="212">
        <v>21.059999465942383</v>
      </c>
      <c r="W24" s="212">
        <v>20.6200008392334</v>
      </c>
      <c r="X24" s="212">
        <v>20.440000534057617</v>
      </c>
      <c r="Y24" s="212">
        <v>20.510000228881836</v>
      </c>
      <c r="Z24" s="219">
        <f t="shared" si="0"/>
        <v>23.610416730244953</v>
      </c>
      <c r="AA24" s="151">
        <v>28.100000381469727</v>
      </c>
      <c r="AB24" s="152" t="s">
        <v>313</v>
      </c>
      <c r="AC24" s="2">
        <v>22</v>
      </c>
      <c r="AD24" s="151">
        <v>20.34000015258789</v>
      </c>
      <c r="AE24" s="258" t="s">
        <v>330</v>
      </c>
      <c r="AF24" s="1"/>
    </row>
    <row r="25" spans="1:32" ht="11.25" customHeight="1">
      <c r="A25" s="220">
        <v>23</v>
      </c>
      <c r="B25" s="212">
        <v>20.399999618530273</v>
      </c>
      <c r="C25" s="212">
        <v>20.43000030517578</v>
      </c>
      <c r="D25" s="212">
        <v>19.299999237060547</v>
      </c>
      <c r="E25" s="212">
        <v>19.68000030517578</v>
      </c>
      <c r="F25" s="212">
        <v>19.059999465942383</v>
      </c>
      <c r="G25" s="212">
        <v>19.299999237060547</v>
      </c>
      <c r="H25" s="212">
        <v>19.719999313354492</v>
      </c>
      <c r="I25" s="212">
        <v>19.940000534057617</v>
      </c>
      <c r="J25" s="212">
        <v>20.3799991607666</v>
      </c>
      <c r="K25" s="212">
        <v>20.399999618530273</v>
      </c>
      <c r="L25" s="212">
        <v>21.059999465942383</v>
      </c>
      <c r="M25" s="212">
        <v>20.6299991607666</v>
      </c>
      <c r="N25" s="212">
        <v>21.799999237060547</v>
      </c>
      <c r="O25" s="212">
        <v>20.459999084472656</v>
      </c>
      <c r="P25" s="212">
        <v>20.979999542236328</v>
      </c>
      <c r="Q25" s="212">
        <v>21.110000610351562</v>
      </c>
      <c r="R25" s="212">
        <v>21.299999237060547</v>
      </c>
      <c r="S25" s="212">
        <v>21.15999984741211</v>
      </c>
      <c r="T25" s="212">
        <v>21.030000686645508</v>
      </c>
      <c r="U25" s="212">
        <v>21.200000762939453</v>
      </c>
      <c r="V25" s="212">
        <v>20.360000610351562</v>
      </c>
      <c r="W25" s="212">
        <v>20.190000534057617</v>
      </c>
      <c r="X25" s="212">
        <v>20.479999542236328</v>
      </c>
      <c r="Y25" s="212">
        <v>20.649999618530273</v>
      </c>
      <c r="Z25" s="219">
        <f t="shared" si="0"/>
        <v>20.459166447321575</v>
      </c>
      <c r="AA25" s="151">
        <v>22.200000762939453</v>
      </c>
      <c r="AB25" s="152" t="s">
        <v>314</v>
      </c>
      <c r="AC25" s="2">
        <v>23</v>
      </c>
      <c r="AD25" s="151">
        <v>18.75</v>
      </c>
      <c r="AE25" s="258" t="s">
        <v>281</v>
      </c>
      <c r="AF25" s="1"/>
    </row>
    <row r="26" spans="1:32" ht="11.25" customHeight="1">
      <c r="A26" s="220">
        <v>24</v>
      </c>
      <c r="B26" s="212">
        <v>20.920000076293945</v>
      </c>
      <c r="C26" s="212">
        <v>20.8700008392334</v>
      </c>
      <c r="D26" s="212">
        <v>20.450000762939453</v>
      </c>
      <c r="E26" s="212">
        <v>19.579999923706055</v>
      </c>
      <c r="F26" s="212">
        <v>20.15999984741211</v>
      </c>
      <c r="G26" s="212">
        <v>20.559999465942383</v>
      </c>
      <c r="H26" s="212">
        <v>20.139999389648438</v>
      </c>
      <c r="I26" s="212">
        <v>21.670000076293945</v>
      </c>
      <c r="J26" s="212">
        <v>23.149999618530273</v>
      </c>
      <c r="K26" s="212">
        <v>24.770000457763672</v>
      </c>
      <c r="L26" s="212">
        <v>25.65999984741211</v>
      </c>
      <c r="M26" s="212">
        <v>27.299999237060547</v>
      </c>
      <c r="N26" s="212">
        <v>25.190000534057617</v>
      </c>
      <c r="O26" s="212">
        <v>23.030000686645508</v>
      </c>
      <c r="P26" s="212">
        <v>24.770000457763672</v>
      </c>
      <c r="Q26" s="212">
        <v>24.309999465942383</v>
      </c>
      <c r="R26" s="212">
        <v>22.31999969482422</v>
      </c>
      <c r="S26" s="212">
        <v>22.84000015258789</v>
      </c>
      <c r="T26" s="212">
        <v>22.219999313354492</v>
      </c>
      <c r="U26" s="212">
        <v>22.079999923706055</v>
      </c>
      <c r="V26" s="212">
        <v>21.479999542236328</v>
      </c>
      <c r="W26" s="212">
        <v>20.520000457763672</v>
      </c>
      <c r="X26" s="212">
        <v>20.239999771118164</v>
      </c>
      <c r="Y26" s="212">
        <v>19.799999237060547</v>
      </c>
      <c r="Z26" s="219">
        <f t="shared" si="0"/>
        <v>22.25124994913737</v>
      </c>
      <c r="AA26" s="151">
        <v>27.690000534057617</v>
      </c>
      <c r="AB26" s="152" t="s">
        <v>163</v>
      </c>
      <c r="AC26" s="2">
        <v>24</v>
      </c>
      <c r="AD26" s="151">
        <v>19.479999542236328</v>
      </c>
      <c r="AE26" s="258" t="s">
        <v>323</v>
      </c>
      <c r="AF26" s="1"/>
    </row>
    <row r="27" spans="1:32" ht="11.25" customHeight="1">
      <c r="A27" s="220">
        <v>25</v>
      </c>
      <c r="B27" s="212">
        <v>19.690000534057617</v>
      </c>
      <c r="C27" s="212">
        <v>19.059999465942383</v>
      </c>
      <c r="D27" s="212">
        <v>18.899999618530273</v>
      </c>
      <c r="E27" s="212">
        <v>18.469999313354492</v>
      </c>
      <c r="F27" s="212">
        <v>20.059999465942383</v>
      </c>
      <c r="G27" s="212">
        <v>19.020000457763672</v>
      </c>
      <c r="H27" s="212">
        <v>20.290000915527344</v>
      </c>
      <c r="I27" s="212">
        <v>23.579999923706055</v>
      </c>
      <c r="J27" s="212">
        <v>25.709999084472656</v>
      </c>
      <c r="K27" s="212">
        <v>28.139999389648438</v>
      </c>
      <c r="L27" s="212">
        <v>29.65999984741211</v>
      </c>
      <c r="M27" s="212">
        <v>26.690000534057617</v>
      </c>
      <c r="N27" s="212">
        <v>26.34000015258789</v>
      </c>
      <c r="O27" s="212">
        <v>25.510000228881836</v>
      </c>
      <c r="P27" s="212">
        <v>24.719999313354492</v>
      </c>
      <c r="Q27" s="212">
        <v>24.260000228881836</v>
      </c>
      <c r="R27" s="212">
        <v>24.06999969482422</v>
      </c>
      <c r="S27" s="212">
        <v>24.149999618530273</v>
      </c>
      <c r="T27" s="212">
        <v>24.739999771118164</v>
      </c>
      <c r="U27" s="212">
        <v>25.270000457763672</v>
      </c>
      <c r="V27" s="212">
        <v>25.229999542236328</v>
      </c>
      <c r="W27" s="212">
        <v>23.139999389648438</v>
      </c>
      <c r="X27" s="212">
        <v>23.719999313354492</v>
      </c>
      <c r="Y27" s="212">
        <v>23.780000686645508</v>
      </c>
      <c r="Z27" s="219">
        <f t="shared" si="0"/>
        <v>23.508333206176758</v>
      </c>
      <c r="AA27" s="151">
        <v>30.350000381469727</v>
      </c>
      <c r="AB27" s="152" t="s">
        <v>111</v>
      </c>
      <c r="AC27" s="2">
        <v>25</v>
      </c>
      <c r="AD27" s="151">
        <v>18.149999618530273</v>
      </c>
      <c r="AE27" s="258" t="s">
        <v>139</v>
      </c>
      <c r="AF27" s="1"/>
    </row>
    <row r="28" spans="1:32" ht="11.25" customHeight="1">
      <c r="A28" s="220">
        <v>26</v>
      </c>
      <c r="B28" s="212">
        <v>22.010000228881836</v>
      </c>
      <c r="C28" s="212">
        <v>20.389999389648438</v>
      </c>
      <c r="D28" s="212">
        <v>20.489999771118164</v>
      </c>
      <c r="E28" s="212">
        <v>19.93000030517578</v>
      </c>
      <c r="F28" s="212">
        <v>20.540000915527344</v>
      </c>
      <c r="G28" s="212">
        <v>22.93000030517578</v>
      </c>
      <c r="H28" s="212">
        <v>23.5</v>
      </c>
      <c r="I28" s="212">
        <v>25.190000534057617</v>
      </c>
      <c r="J28" s="212">
        <v>27.270000457763672</v>
      </c>
      <c r="K28" s="212">
        <v>29.65999984741211</v>
      </c>
      <c r="L28" s="212">
        <v>29.670000076293945</v>
      </c>
      <c r="M28" s="212">
        <v>29.510000228881836</v>
      </c>
      <c r="N28" s="212">
        <v>29.350000381469727</v>
      </c>
      <c r="O28" s="212">
        <v>28.989999771118164</v>
      </c>
      <c r="P28" s="212">
        <v>29.530000686645508</v>
      </c>
      <c r="Q28" s="212">
        <v>29.059999465942383</v>
      </c>
      <c r="R28" s="212">
        <v>28.5</v>
      </c>
      <c r="S28" s="212">
        <v>27.829999923706055</v>
      </c>
      <c r="T28" s="212">
        <v>26.93000030517578</v>
      </c>
      <c r="U28" s="212">
        <v>25.739999771118164</v>
      </c>
      <c r="V28" s="212">
        <v>24.989999771118164</v>
      </c>
      <c r="W28" s="212">
        <v>24.549999237060547</v>
      </c>
      <c r="X28" s="212">
        <v>24.200000762939453</v>
      </c>
      <c r="Y28" s="212">
        <v>23.8700008392334</v>
      </c>
      <c r="Z28" s="219">
        <f t="shared" si="0"/>
        <v>25.609583457310993</v>
      </c>
      <c r="AA28" s="151">
        <v>30.31999969482422</v>
      </c>
      <c r="AB28" s="152" t="s">
        <v>315</v>
      </c>
      <c r="AC28" s="2">
        <v>26</v>
      </c>
      <c r="AD28" s="151">
        <v>19.780000686645508</v>
      </c>
      <c r="AE28" s="258" t="s">
        <v>331</v>
      </c>
      <c r="AF28" s="1"/>
    </row>
    <row r="29" spans="1:32" ht="11.25" customHeight="1">
      <c r="A29" s="220">
        <v>27</v>
      </c>
      <c r="B29" s="212">
        <v>23.639999389648438</v>
      </c>
      <c r="C29" s="212">
        <v>23.489999771118164</v>
      </c>
      <c r="D29" s="212">
        <v>23.579999923706055</v>
      </c>
      <c r="E29" s="212">
        <v>23.6200008392334</v>
      </c>
      <c r="F29" s="212">
        <v>23.6200008392334</v>
      </c>
      <c r="G29" s="212">
        <v>23.670000076293945</v>
      </c>
      <c r="H29" s="212">
        <v>23.770000457763672</v>
      </c>
      <c r="I29" s="212">
        <v>23.969999313354492</v>
      </c>
      <c r="J29" s="212">
        <v>24.489999771118164</v>
      </c>
      <c r="K29" s="212">
        <v>24.790000915527344</v>
      </c>
      <c r="L29" s="212">
        <v>25.59000015258789</v>
      </c>
      <c r="M29" s="212">
        <v>25.889999389648438</v>
      </c>
      <c r="N29" s="212">
        <v>25.030000686645508</v>
      </c>
      <c r="O29" s="212">
        <v>25.1200008392334</v>
      </c>
      <c r="P29" s="212">
        <v>25.40999984741211</v>
      </c>
      <c r="Q29" s="212">
        <v>24.850000381469727</v>
      </c>
      <c r="R29" s="212">
        <v>25.389999389648438</v>
      </c>
      <c r="S29" s="212">
        <v>24.84000015258789</v>
      </c>
      <c r="T29" s="212">
        <v>24.770000457763672</v>
      </c>
      <c r="U29" s="212">
        <v>24.309999465942383</v>
      </c>
      <c r="V29" s="212">
        <v>24.209999084472656</v>
      </c>
      <c r="W29" s="212">
        <v>23.299999237060547</v>
      </c>
      <c r="X29" s="212">
        <v>23.190000534057617</v>
      </c>
      <c r="Y29" s="212">
        <v>23.6299991607666</v>
      </c>
      <c r="Z29" s="219">
        <f t="shared" si="0"/>
        <v>24.34041666984558</v>
      </c>
      <c r="AA29" s="151">
        <v>26.280000686645508</v>
      </c>
      <c r="AB29" s="152" t="s">
        <v>316</v>
      </c>
      <c r="AC29" s="2">
        <v>27</v>
      </c>
      <c r="AD29" s="151">
        <v>22.84000015258789</v>
      </c>
      <c r="AE29" s="258" t="s">
        <v>332</v>
      </c>
      <c r="AF29" s="1"/>
    </row>
    <row r="30" spans="1:32" ht="11.25" customHeight="1">
      <c r="A30" s="220">
        <v>28</v>
      </c>
      <c r="B30" s="212">
        <v>23.190000534057617</v>
      </c>
      <c r="C30" s="212">
        <v>22.989999771118164</v>
      </c>
      <c r="D30" s="212">
        <v>23.09000015258789</v>
      </c>
      <c r="E30" s="212">
        <v>23.1200008392334</v>
      </c>
      <c r="F30" s="212">
        <v>23.139999389648438</v>
      </c>
      <c r="G30" s="212">
        <v>23.459999084472656</v>
      </c>
      <c r="H30" s="212">
        <v>24.579999923706055</v>
      </c>
      <c r="I30" s="212">
        <v>24.81999969482422</v>
      </c>
      <c r="J30" s="212">
        <v>26.030000686645508</v>
      </c>
      <c r="K30" s="212">
        <v>26.020000457763672</v>
      </c>
      <c r="L30" s="212">
        <v>27.31999969482422</v>
      </c>
      <c r="M30" s="212">
        <v>25.729999542236328</v>
      </c>
      <c r="N30" s="212">
        <v>24.56999969482422</v>
      </c>
      <c r="O30" s="212">
        <v>25.600000381469727</v>
      </c>
      <c r="P30" s="212">
        <v>26.5</v>
      </c>
      <c r="Q30" s="212">
        <v>24.959999084472656</v>
      </c>
      <c r="R30" s="212">
        <v>24.40999984741211</v>
      </c>
      <c r="S30" s="212">
        <v>23.81999969482422</v>
      </c>
      <c r="T30" s="212">
        <v>23.739999771118164</v>
      </c>
      <c r="U30" s="212">
        <v>24.239999771118164</v>
      </c>
      <c r="V30" s="212">
        <v>23.969999313354492</v>
      </c>
      <c r="W30" s="212">
        <v>23.639999389648438</v>
      </c>
      <c r="X30" s="212">
        <v>23.059999465942383</v>
      </c>
      <c r="Y30" s="212">
        <v>22.309999465942383</v>
      </c>
      <c r="Z30" s="219">
        <f t="shared" si="0"/>
        <v>24.34624981880188</v>
      </c>
      <c r="AA30" s="151">
        <v>27.610000610351562</v>
      </c>
      <c r="AB30" s="152" t="s">
        <v>317</v>
      </c>
      <c r="AC30" s="2">
        <v>28</v>
      </c>
      <c r="AD30" s="151">
        <v>22.229999542236328</v>
      </c>
      <c r="AE30" s="258" t="s">
        <v>333</v>
      </c>
      <c r="AF30" s="1"/>
    </row>
    <row r="31" spans="1:32" ht="11.25" customHeight="1">
      <c r="A31" s="220">
        <v>29</v>
      </c>
      <c r="B31" s="212">
        <v>23.790000915527344</v>
      </c>
      <c r="C31" s="212">
        <v>23.639999389648438</v>
      </c>
      <c r="D31" s="212">
        <v>23.09000015258789</v>
      </c>
      <c r="E31" s="212">
        <v>21.610000610351562</v>
      </c>
      <c r="F31" s="212">
        <v>22.030000686645508</v>
      </c>
      <c r="G31" s="212">
        <v>21.360000610351562</v>
      </c>
      <c r="H31" s="212">
        <v>21</v>
      </c>
      <c r="I31" s="212">
        <v>21.309999465942383</v>
      </c>
      <c r="J31" s="212">
        <v>22.719999313354492</v>
      </c>
      <c r="K31" s="212">
        <v>23.469999313354492</v>
      </c>
      <c r="L31" s="212">
        <v>23.239999771118164</v>
      </c>
      <c r="M31" s="212">
        <v>23.34000015258789</v>
      </c>
      <c r="N31" s="212">
        <v>24.209999084472656</v>
      </c>
      <c r="O31" s="212">
        <v>24.15999984741211</v>
      </c>
      <c r="P31" s="212">
        <v>22.829999923706055</v>
      </c>
      <c r="Q31" s="212">
        <v>22.110000610351562</v>
      </c>
      <c r="R31" s="212">
        <v>21.6299991607666</v>
      </c>
      <c r="S31" s="212">
        <v>21.459999084472656</v>
      </c>
      <c r="T31" s="212">
        <v>21.290000915527344</v>
      </c>
      <c r="U31" s="212">
        <v>21.420000076293945</v>
      </c>
      <c r="V31" s="212">
        <v>21.40999984741211</v>
      </c>
      <c r="W31" s="212">
        <v>21.100000381469727</v>
      </c>
      <c r="X31" s="212">
        <v>21.010000228881836</v>
      </c>
      <c r="Y31" s="212">
        <v>20.889999389648438</v>
      </c>
      <c r="Z31" s="219">
        <f t="shared" si="0"/>
        <v>22.254999955495197</v>
      </c>
      <c r="AA31" s="151">
        <v>24.739999771118164</v>
      </c>
      <c r="AB31" s="152" t="s">
        <v>318</v>
      </c>
      <c r="AC31" s="2">
        <v>29</v>
      </c>
      <c r="AD31" s="151">
        <v>20.860000610351562</v>
      </c>
      <c r="AE31" s="258" t="s">
        <v>334</v>
      </c>
      <c r="AF31" s="1"/>
    </row>
    <row r="32" spans="1:32" ht="11.25" customHeight="1">
      <c r="A32" s="220">
        <v>30</v>
      </c>
      <c r="B32" s="212">
        <v>21.579999923706055</v>
      </c>
      <c r="C32" s="212">
        <v>21.65999984741211</v>
      </c>
      <c r="D32" s="212">
        <v>21.8700008392334</v>
      </c>
      <c r="E32" s="212">
        <v>21.799999237060547</v>
      </c>
      <c r="F32" s="212">
        <v>21.540000915527344</v>
      </c>
      <c r="G32" s="212">
        <v>21.530000686645508</v>
      </c>
      <c r="H32" s="212">
        <v>21.65999984741211</v>
      </c>
      <c r="I32" s="212">
        <v>21.75</v>
      </c>
      <c r="J32" s="212">
        <v>21.670000076293945</v>
      </c>
      <c r="K32" s="212">
        <v>21.709999084472656</v>
      </c>
      <c r="L32" s="212">
        <v>21.610000610351562</v>
      </c>
      <c r="M32" s="212">
        <v>20.959999084472656</v>
      </c>
      <c r="N32" s="212">
        <v>21.1200008392334</v>
      </c>
      <c r="O32" s="212">
        <v>21.280000686645508</v>
      </c>
      <c r="P32" s="212">
        <v>21.809999465942383</v>
      </c>
      <c r="Q32" s="212">
        <v>22.239999771118164</v>
      </c>
      <c r="R32" s="212">
        <v>21.309999465942383</v>
      </c>
      <c r="S32" s="212">
        <v>21.010000228881836</v>
      </c>
      <c r="T32" s="212">
        <v>20.8700008392334</v>
      </c>
      <c r="U32" s="212">
        <v>20.81999969482422</v>
      </c>
      <c r="V32" s="212">
        <v>21.079999923706055</v>
      </c>
      <c r="W32" s="212">
        <v>20.90999984741211</v>
      </c>
      <c r="X32" s="212">
        <v>20.299999237060547</v>
      </c>
      <c r="Y32" s="212">
        <v>20.479999542236328</v>
      </c>
      <c r="Z32" s="219">
        <f t="shared" si="0"/>
        <v>21.357083320617676</v>
      </c>
      <c r="AA32" s="151">
        <v>22.510000228881836</v>
      </c>
      <c r="AB32" s="152" t="s">
        <v>319</v>
      </c>
      <c r="AC32" s="2">
        <v>30</v>
      </c>
      <c r="AD32" s="151">
        <v>20.100000381469727</v>
      </c>
      <c r="AE32" s="258" t="s">
        <v>321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10</v>
      </c>
      <c r="B34" s="222">
        <f aca="true" t="shared" si="1" ref="B34:Q34">AVERAGE(B3:B33)</f>
        <v>18.748999977111815</v>
      </c>
      <c r="C34" s="222">
        <f t="shared" si="1"/>
        <v>18.408999951680503</v>
      </c>
      <c r="D34" s="222">
        <f t="shared" si="1"/>
        <v>18.133666706085204</v>
      </c>
      <c r="E34" s="222">
        <f t="shared" si="1"/>
        <v>17.93233321507772</v>
      </c>
      <c r="F34" s="222">
        <f t="shared" si="1"/>
        <v>18.095333321889242</v>
      </c>
      <c r="G34" s="222">
        <f t="shared" si="1"/>
        <v>18.697666708628336</v>
      </c>
      <c r="H34" s="222">
        <f t="shared" si="1"/>
        <v>19.628999964396158</v>
      </c>
      <c r="I34" s="222">
        <f t="shared" si="1"/>
        <v>20.664333279927572</v>
      </c>
      <c r="J34" s="222">
        <f t="shared" si="1"/>
        <v>21.793666648864747</v>
      </c>
      <c r="K34" s="222">
        <f t="shared" si="1"/>
        <v>22.256333192189533</v>
      </c>
      <c r="L34" s="222">
        <f t="shared" si="1"/>
        <v>22.458666642506916</v>
      </c>
      <c r="M34" s="222">
        <f t="shared" si="1"/>
        <v>22.72966651916504</v>
      </c>
      <c r="N34" s="222">
        <f t="shared" si="1"/>
        <v>22.380666732788086</v>
      </c>
      <c r="O34" s="222">
        <f t="shared" si="1"/>
        <v>22.198333422342937</v>
      </c>
      <c r="P34" s="222">
        <f t="shared" si="1"/>
        <v>22.0839999516805</v>
      </c>
      <c r="Q34" s="222">
        <f t="shared" si="1"/>
        <v>21.63933334350586</v>
      </c>
      <c r="R34" s="222">
        <f>AVERAGE(R3:R33)</f>
        <v>21.281999842325845</v>
      </c>
      <c r="S34" s="222">
        <f aca="true" t="shared" si="2" ref="S34:Y34">AVERAGE(S3:S33)</f>
        <v>20.88633327484131</v>
      </c>
      <c r="T34" s="222">
        <f t="shared" si="2"/>
        <v>20.49100014368693</v>
      </c>
      <c r="U34" s="222">
        <f t="shared" si="2"/>
        <v>20.290666580200195</v>
      </c>
      <c r="V34" s="222">
        <f t="shared" si="2"/>
        <v>20.060333188374837</v>
      </c>
      <c r="W34" s="222">
        <f t="shared" si="2"/>
        <v>19.723666763305665</v>
      </c>
      <c r="X34" s="222">
        <f t="shared" si="2"/>
        <v>19.540333461761474</v>
      </c>
      <c r="Y34" s="222">
        <f t="shared" si="2"/>
        <v>19.169999853769937</v>
      </c>
      <c r="Z34" s="222">
        <f>AVERAGE(B3:Y33)</f>
        <v>20.387305528587767</v>
      </c>
      <c r="AA34" s="223">
        <f>(AVERAGE(最高))</f>
        <v>24.235000228881837</v>
      </c>
      <c r="AB34" s="224"/>
      <c r="AC34" s="225"/>
      <c r="AD34" s="223">
        <f>(AVERAGE(最低))</f>
        <v>17.152000013987223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1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11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2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30.350000381469727</v>
      </c>
      <c r="C46" s="158">
        <v>25</v>
      </c>
      <c r="D46" s="261" t="s">
        <v>111</v>
      </c>
      <c r="E46" s="202"/>
      <c r="F46" s="156"/>
      <c r="G46" s="157">
        <f>MIN(最低)</f>
        <v>9.640000343322754</v>
      </c>
      <c r="H46" s="158">
        <v>2</v>
      </c>
      <c r="I46" s="260" t="s">
        <v>193</v>
      </c>
    </row>
    <row r="47" spans="1:9" ht="11.25" customHeight="1">
      <c r="A47" s="160"/>
      <c r="B47" s="161"/>
      <c r="C47" s="3"/>
      <c r="D47" s="159"/>
      <c r="E47" s="202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7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20.729999542236328</v>
      </c>
      <c r="C3" s="212">
        <v>20.670000076293945</v>
      </c>
      <c r="D3" s="212">
        <v>20.469999313354492</v>
      </c>
      <c r="E3" s="212">
        <v>20.530000686645508</v>
      </c>
      <c r="F3" s="212">
        <v>20.670000076293945</v>
      </c>
      <c r="G3" s="212">
        <v>20.719999313354492</v>
      </c>
      <c r="H3" s="212">
        <v>20.739999771118164</v>
      </c>
      <c r="I3" s="212">
        <v>21.6299991607666</v>
      </c>
      <c r="J3" s="212">
        <v>21.790000915527344</v>
      </c>
      <c r="K3" s="212">
        <v>22.700000762939453</v>
      </c>
      <c r="L3" s="212">
        <v>24.350000381469727</v>
      </c>
      <c r="M3" s="212">
        <v>23.989999771118164</v>
      </c>
      <c r="N3" s="212">
        <v>24.889999389648438</v>
      </c>
      <c r="O3" s="212">
        <v>25.139999389648438</v>
      </c>
      <c r="P3" s="212">
        <v>24.940000534057617</v>
      </c>
      <c r="Q3" s="212">
        <v>23.739999771118164</v>
      </c>
      <c r="R3" s="212">
        <v>23.850000381469727</v>
      </c>
      <c r="S3" s="212">
        <v>23.469999313354492</v>
      </c>
      <c r="T3" s="212">
        <v>23.170000076293945</v>
      </c>
      <c r="U3" s="212">
        <v>23.5</v>
      </c>
      <c r="V3" s="212">
        <v>23.25</v>
      </c>
      <c r="W3" s="212">
        <v>23.030000686645508</v>
      </c>
      <c r="X3" s="212">
        <v>23.139999389648438</v>
      </c>
      <c r="Y3" s="212">
        <v>22.799999237060547</v>
      </c>
      <c r="Z3" s="219">
        <f aca="true" t="shared" si="0" ref="Z3:Z33">AVERAGE(B3:Y3)</f>
        <v>22.66291658083598</v>
      </c>
      <c r="AA3" s="151">
        <v>25.600000381469727</v>
      </c>
      <c r="AB3" s="152" t="s">
        <v>335</v>
      </c>
      <c r="AC3" s="2">
        <v>1</v>
      </c>
      <c r="AD3" s="151">
        <v>20.350000381469727</v>
      </c>
      <c r="AE3" s="258" t="s">
        <v>353</v>
      </c>
      <c r="AF3" s="1"/>
    </row>
    <row r="4" spans="1:32" ht="11.25" customHeight="1">
      <c r="A4" s="220">
        <v>2</v>
      </c>
      <c r="B4" s="212">
        <v>22.579999923706055</v>
      </c>
      <c r="C4" s="212">
        <v>20.809999465942383</v>
      </c>
      <c r="D4" s="212">
        <v>21.5</v>
      </c>
      <c r="E4" s="212">
        <v>21.690000534057617</v>
      </c>
      <c r="F4" s="212">
        <v>21.489999771118164</v>
      </c>
      <c r="G4" s="212">
        <v>21.75</v>
      </c>
      <c r="H4" s="212">
        <v>21.899999618530273</v>
      </c>
      <c r="I4" s="212">
        <v>22.200000762939453</v>
      </c>
      <c r="J4" s="212">
        <v>21.84000015258789</v>
      </c>
      <c r="K4" s="212">
        <v>22.15999984741211</v>
      </c>
      <c r="L4" s="212">
        <v>23.649999618530273</v>
      </c>
      <c r="M4" s="212">
        <v>25.399999618530273</v>
      </c>
      <c r="N4" s="212">
        <v>24.700000762939453</v>
      </c>
      <c r="O4" s="212">
        <v>24.850000381469727</v>
      </c>
      <c r="P4" s="212">
        <v>24.940000534057617</v>
      </c>
      <c r="Q4" s="212">
        <v>24.299999237060547</v>
      </c>
      <c r="R4" s="212">
        <v>23.899999618530273</v>
      </c>
      <c r="S4" s="213">
        <v>23.329999923706055</v>
      </c>
      <c r="T4" s="212">
        <v>23.030000686645508</v>
      </c>
      <c r="U4" s="212">
        <v>23.25</v>
      </c>
      <c r="V4" s="212">
        <v>22.850000381469727</v>
      </c>
      <c r="W4" s="212">
        <v>22.209999084472656</v>
      </c>
      <c r="X4" s="212">
        <v>22.149999618530273</v>
      </c>
      <c r="Y4" s="212">
        <v>21.3799991607666</v>
      </c>
      <c r="Z4" s="219">
        <f t="shared" si="0"/>
        <v>22.827499945958454</v>
      </c>
      <c r="AA4" s="151">
        <v>25.729999542236328</v>
      </c>
      <c r="AB4" s="152" t="s">
        <v>310</v>
      </c>
      <c r="AC4" s="2">
        <v>2</v>
      </c>
      <c r="AD4" s="151">
        <v>20.559999465942383</v>
      </c>
      <c r="AE4" s="258" t="s">
        <v>354</v>
      </c>
      <c r="AF4" s="1"/>
    </row>
    <row r="5" spans="1:32" ht="11.25" customHeight="1">
      <c r="A5" s="220">
        <v>3</v>
      </c>
      <c r="B5" s="212">
        <v>21.579999923706055</v>
      </c>
      <c r="C5" s="212">
        <v>21.899999618530273</v>
      </c>
      <c r="D5" s="212">
        <v>22.209999084472656</v>
      </c>
      <c r="E5" s="212">
        <v>21.709999084472656</v>
      </c>
      <c r="F5" s="212">
        <v>21.799999237060547</v>
      </c>
      <c r="G5" s="212">
        <v>21.360000610351562</v>
      </c>
      <c r="H5" s="212">
        <v>22.059999465942383</v>
      </c>
      <c r="I5" s="212">
        <v>23.049999237060547</v>
      </c>
      <c r="J5" s="212">
        <v>23.530000686645508</v>
      </c>
      <c r="K5" s="212">
        <v>24.170000076293945</v>
      </c>
      <c r="L5" s="212">
        <v>23.56999969482422</v>
      </c>
      <c r="M5" s="212">
        <v>23.010000228881836</v>
      </c>
      <c r="N5" s="212">
        <v>23.520000457763672</v>
      </c>
      <c r="O5" s="212">
        <v>24.649999618530273</v>
      </c>
      <c r="P5" s="212">
        <v>24.93000030517578</v>
      </c>
      <c r="Q5" s="212">
        <v>24.799999237060547</v>
      </c>
      <c r="R5" s="212">
        <v>24.90999984741211</v>
      </c>
      <c r="S5" s="212">
        <v>25.049999237060547</v>
      </c>
      <c r="T5" s="212">
        <v>21.889999389648438</v>
      </c>
      <c r="U5" s="212">
        <v>21.600000381469727</v>
      </c>
      <c r="V5" s="212">
        <v>21.940000534057617</v>
      </c>
      <c r="W5" s="212">
        <v>22.290000915527344</v>
      </c>
      <c r="X5" s="212">
        <v>22.31999969482422</v>
      </c>
      <c r="Y5" s="212">
        <v>22.360000610351562</v>
      </c>
      <c r="Z5" s="219">
        <f t="shared" si="0"/>
        <v>22.925416549046833</v>
      </c>
      <c r="AA5" s="151">
        <v>25.3799991607666</v>
      </c>
      <c r="AB5" s="152" t="s">
        <v>336</v>
      </c>
      <c r="AC5" s="2">
        <v>3</v>
      </c>
      <c r="AD5" s="151">
        <v>21.260000228881836</v>
      </c>
      <c r="AE5" s="258" t="s">
        <v>109</v>
      </c>
      <c r="AF5" s="1"/>
    </row>
    <row r="6" spans="1:32" ht="11.25" customHeight="1">
      <c r="A6" s="220">
        <v>4</v>
      </c>
      <c r="B6" s="212">
        <v>22.34000015258789</v>
      </c>
      <c r="C6" s="212">
        <v>21.610000610351562</v>
      </c>
      <c r="D6" s="212">
        <v>21.299999237060547</v>
      </c>
      <c r="E6" s="212">
        <v>21.719999313354492</v>
      </c>
      <c r="F6" s="212">
        <v>21.579999923706055</v>
      </c>
      <c r="G6" s="212">
        <v>21.260000228881836</v>
      </c>
      <c r="H6" s="212">
        <v>22.049999237060547</v>
      </c>
      <c r="I6" s="212">
        <v>23.260000228881836</v>
      </c>
      <c r="J6" s="212">
        <v>24.510000228881836</v>
      </c>
      <c r="K6" s="212">
        <v>25.440000534057617</v>
      </c>
      <c r="L6" s="212">
        <v>25.229999542236328</v>
      </c>
      <c r="M6" s="212">
        <v>24.700000762939453</v>
      </c>
      <c r="N6" s="212">
        <v>25.209999084472656</v>
      </c>
      <c r="O6" s="212">
        <v>25.06999969482422</v>
      </c>
      <c r="P6" s="212">
        <v>24.8700008392334</v>
      </c>
      <c r="Q6" s="212">
        <v>24.229999542236328</v>
      </c>
      <c r="R6" s="212">
        <v>23.420000076293945</v>
      </c>
      <c r="S6" s="212">
        <v>23.729999542236328</v>
      </c>
      <c r="T6" s="212">
        <v>23.09000015258789</v>
      </c>
      <c r="U6" s="212">
        <v>23.059999465942383</v>
      </c>
      <c r="V6" s="212">
        <v>22.56999969482422</v>
      </c>
      <c r="W6" s="212">
        <v>21.799999237060547</v>
      </c>
      <c r="X6" s="212">
        <v>21.3700008392334</v>
      </c>
      <c r="Y6" s="212">
        <v>21.020000457763672</v>
      </c>
      <c r="Z6" s="219">
        <f t="shared" si="0"/>
        <v>23.10166660944621</v>
      </c>
      <c r="AA6" s="151">
        <v>25.809999465942383</v>
      </c>
      <c r="AB6" s="152" t="s">
        <v>337</v>
      </c>
      <c r="AC6" s="2">
        <v>4</v>
      </c>
      <c r="AD6" s="151">
        <v>21</v>
      </c>
      <c r="AE6" s="258" t="s">
        <v>184</v>
      </c>
      <c r="AF6" s="1"/>
    </row>
    <row r="7" spans="1:32" ht="11.25" customHeight="1">
      <c r="A7" s="220">
        <v>5</v>
      </c>
      <c r="B7" s="212">
        <v>21.450000762939453</v>
      </c>
      <c r="C7" s="212">
        <v>21.639999389648438</v>
      </c>
      <c r="D7" s="212">
        <v>21.860000610351562</v>
      </c>
      <c r="E7" s="212">
        <v>21.290000915527344</v>
      </c>
      <c r="F7" s="212">
        <v>21.600000381469727</v>
      </c>
      <c r="G7" s="212">
        <v>21.1299991607666</v>
      </c>
      <c r="H7" s="212">
        <v>21.139999389648438</v>
      </c>
      <c r="I7" s="212">
        <v>21.290000915527344</v>
      </c>
      <c r="J7" s="212">
        <v>22.540000915527344</v>
      </c>
      <c r="K7" s="212">
        <v>22.940000534057617</v>
      </c>
      <c r="L7" s="212">
        <v>22.149999618530273</v>
      </c>
      <c r="M7" s="212">
        <v>23.270000457763672</v>
      </c>
      <c r="N7" s="212">
        <v>24.030000686645508</v>
      </c>
      <c r="O7" s="212">
        <v>24.59000015258789</v>
      </c>
      <c r="P7" s="212">
        <v>23.8700008392334</v>
      </c>
      <c r="Q7" s="212">
        <v>24.100000381469727</v>
      </c>
      <c r="R7" s="212">
        <v>23.440000534057617</v>
      </c>
      <c r="S7" s="212">
        <v>22.59000015258789</v>
      </c>
      <c r="T7" s="212">
        <v>22.469999313354492</v>
      </c>
      <c r="U7" s="212">
        <v>22.860000610351562</v>
      </c>
      <c r="V7" s="212">
        <v>23.40999984741211</v>
      </c>
      <c r="W7" s="212">
        <v>23.829999923706055</v>
      </c>
      <c r="X7" s="212">
        <v>22.90999984741211</v>
      </c>
      <c r="Y7" s="212">
        <v>22.270000457763672</v>
      </c>
      <c r="Z7" s="219">
        <f t="shared" si="0"/>
        <v>22.611250241597492</v>
      </c>
      <c r="AA7" s="151">
        <v>24.829999923706055</v>
      </c>
      <c r="AB7" s="152" t="s">
        <v>338</v>
      </c>
      <c r="AC7" s="2">
        <v>5</v>
      </c>
      <c r="AD7" s="151">
        <v>20.739999771118164</v>
      </c>
      <c r="AE7" s="258" t="s">
        <v>228</v>
      </c>
      <c r="AF7" s="1"/>
    </row>
    <row r="8" spans="1:32" ht="11.25" customHeight="1">
      <c r="A8" s="220">
        <v>6</v>
      </c>
      <c r="B8" s="212">
        <v>23.049999237060547</v>
      </c>
      <c r="C8" s="212">
        <v>22.56999969482422</v>
      </c>
      <c r="D8" s="212">
        <v>22.6299991607666</v>
      </c>
      <c r="E8" s="212">
        <v>22.950000762939453</v>
      </c>
      <c r="F8" s="212">
        <v>23</v>
      </c>
      <c r="G8" s="212">
        <v>22.920000076293945</v>
      </c>
      <c r="H8" s="212">
        <v>23.309999465942383</v>
      </c>
      <c r="I8" s="212">
        <v>23.6200008392334</v>
      </c>
      <c r="J8" s="212">
        <v>24.540000915527344</v>
      </c>
      <c r="K8" s="212">
        <v>24.149999618530273</v>
      </c>
      <c r="L8" s="212">
        <v>24.1200008392334</v>
      </c>
      <c r="M8" s="212">
        <v>24.899999618530273</v>
      </c>
      <c r="N8" s="212">
        <v>25.670000076293945</v>
      </c>
      <c r="O8" s="212">
        <v>25.3700008392334</v>
      </c>
      <c r="P8" s="212">
        <v>25.690000534057617</v>
      </c>
      <c r="Q8" s="212">
        <v>24.579999923706055</v>
      </c>
      <c r="R8" s="212">
        <v>23.579999923706055</v>
      </c>
      <c r="S8" s="212">
        <v>22.969999313354492</v>
      </c>
      <c r="T8" s="212">
        <v>23.510000228881836</v>
      </c>
      <c r="U8" s="212">
        <v>23.389999389648438</v>
      </c>
      <c r="V8" s="212">
        <v>23.020000457763672</v>
      </c>
      <c r="W8" s="212">
        <v>22.850000381469727</v>
      </c>
      <c r="X8" s="212">
        <v>22.329999923706055</v>
      </c>
      <c r="Y8" s="212">
        <v>22.700000762939453</v>
      </c>
      <c r="Z8" s="219">
        <f t="shared" si="0"/>
        <v>23.642500082651775</v>
      </c>
      <c r="AA8" s="151">
        <v>26.229999542236328</v>
      </c>
      <c r="AB8" s="152" t="s">
        <v>339</v>
      </c>
      <c r="AC8" s="2">
        <v>6</v>
      </c>
      <c r="AD8" s="151">
        <v>22.25</v>
      </c>
      <c r="AE8" s="258" t="s">
        <v>180</v>
      </c>
      <c r="AF8" s="1"/>
    </row>
    <row r="9" spans="1:32" ht="11.25" customHeight="1">
      <c r="A9" s="220">
        <v>7</v>
      </c>
      <c r="B9" s="212">
        <v>22.110000610351562</v>
      </c>
      <c r="C9" s="212">
        <v>21.93000030517578</v>
      </c>
      <c r="D9" s="212">
        <v>22.18000030517578</v>
      </c>
      <c r="E9" s="212">
        <v>22.18000030517578</v>
      </c>
      <c r="F9" s="212">
        <v>21.760000228881836</v>
      </c>
      <c r="G9" s="212">
        <v>22.190000534057617</v>
      </c>
      <c r="H9" s="212">
        <v>22.1200008392334</v>
      </c>
      <c r="I9" s="212">
        <v>22.020000457763672</v>
      </c>
      <c r="J9" s="212">
        <v>21.829999923706055</v>
      </c>
      <c r="K9" s="212">
        <v>22.229999542236328</v>
      </c>
      <c r="L9" s="212">
        <v>23.200000762939453</v>
      </c>
      <c r="M9" s="212">
        <v>24.170000076293945</v>
      </c>
      <c r="N9" s="212">
        <v>25.010000228881836</v>
      </c>
      <c r="O9" s="212">
        <v>23.889999389648438</v>
      </c>
      <c r="P9" s="212">
        <v>23.709999084472656</v>
      </c>
      <c r="Q9" s="212">
        <v>23.600000381469727</v>
      </c>
      <c r="R9" s="212">
        <v>22.829999923706055</v>
      </c>
      <c r="S9" s="212">
        <v>22.65999984741211</v>
      </c>
      <c r="T9" s="212">
        <v>22.280000686645508</v>
      </c>
      <c r="U9" s="212">
        <v>22.719999313354492</v>
      </c>
      <c r="V9" s="212">
        <v>22.260000228881836</v>
      </c>
      <c r="W9" s="212">
        <v>21.770000457763672</v>
      </c>
      <c r="X9" s="212">
        <v>21.799999237060547</v>
      </c>
      <c r="Y9" s="212">
        <v>21.719999313354492</v>
      </c>
      <c r="Z9" s="219">
        <f t="shared" si="0"/>
        <v>22.59041674931844</v>
      </c>
      <c r="AA9" s="151">
        <v>25.399999618530273</v>
      </c>
      <c r="AB9" s="152" t="s">
        <v>340</v>
      </c>
      <c r="AC9" s="2">
        <v>7</v>
      </c>
      <c r="AD9" s="151">
        <v>21.459999084472656</v>
      </c>
      <c r="AE9" s="258" t="s">
        <v>355</v>
      </c>
      <c r="AF9" s="1"/>
    </row>
    <row r="10" spans="1:32" ht="11.25" customHeight="1">
      <c r="A10" s="220">
        <v>8</v>
      </c>
      <c r="B10" s="212">
        <v>21.360000610351562</v>
      </c>
      <c r="C10" s="212">
        <v>21.270000457763672</v>
      </c>
      <c r="D10" s="212">
        <v>21.479999542236328</v>
      </c>
      <c r="E10" s="212">
        <v>21.75</v>
      </c>
      <c r="F10" s="212">
        <v>21.700000762939453</v>
      </c>
      <c r="G10" s="212">
        <v>22.309999465942383</v>
      </c>
      <c r="H10" s="212">
        <v>23.030000686645508</v>
      </c>
      <c r="I10" s="212">
        <v>24.600000381469727</v>
      </c>
      <c r="J10" s="212">
        <v>25.770000457763672</v>
      </c>
      <c r="K10" s="212">
        <v>27.690000534057617</v>
      </c>
      <c r="L10" s="212">
        <v>29.309999465942383</v>
      </c>
      <c r="M10" s="212">
        <v>27.190000534057617</v>
      </c>
      <c r="N10" s="212">
        <v>26.59000015258789</v>
      </c>
      <c r="O10" s="212">
        <v>24.90999984741211</v>
      </c>
      <c r="P10" s="212">
        <v>25.110000610351562</v>
      </c>
      <c r="Q10" s="212">
        <v>24.579999923706055</v>
      </c>
      <c r="R10" s="212">
        <v>25.010000228881836</v>
      </c>
      <c r="S10" s="212">
        <v>24.420000076293945</v>
      </c>
      <c r="T10" s="212">
        <v>23.639999389648438</v>
      </c>
      <c r="U10" s="212">
        <v>23.84000015258789</v>
      </c>
      <c r="V10" s="212">
        <v>24.670000076293945</v>
      </c>
      <c r="W10" s="212">
        <v>24.299999237060547</v>
      </c>
      <c r="X10" s="212">
        <v>23.139999389648438</v>
      </c>
      <c r="Y10" s="212">
        <v>23.270000457763672</v>
      </c>
      <c r="Z10" s="219">
        <f t="shared" si="0"/>
        <v>24.205833435058594</v>
      </c>
      <c r="AA10" s="151">
        <v>30.670000076293945</v>
      </c>
      <c r="AB10" s="152" t="s">
        <v>341</v>
      </c>
      <c r="AC10" s="2">
        <v>8</v>
      </c>
      <c r="AD10" s="151">
        <v>21.049999237060547</v>
      </c>
      <c r="AE10" s="258" t="s">
        <v>356</v>
      </c>
      <c r="AF10" s="1"/>
    </row>
    <row r="11" spans="1:32" ht="11.25" customHeight="1">
      <c r="A11" s="220">
        <v>9</v>
      </c>
      <c r="B11" s="212">
        <v>22.309999465942383</v>
      </c>
      <c r="C11" s="212">
        <v>23.110000610351562</v>
      </c>
      <c r="D11" s="212">
        <v>22.8700008392334</v>
      </c>
      <c r="E11" s="212">
        <v>22.479999542236328</v>
      </c>
      <c r="F11" s="212">
        <v>22.8700008392334</v>
      </c>
      <c r="G11" s="212">
        <v>23.260000228881836</v>
      </c>
      <c r="H11" s="212">
        <v>22.770000457763672</v>
      </c>
      <c r="I11" s="212">
        <v>23.200000762939453</v>
      </c>
      <c r="J11" s="212">
        <v>23.84000015258789</v>
      </c>
      <c r="K11" s="212">
        <v>23.059999465942383</v>
      </c>
      <c r="L11" s="212">
        <v>24.1200008392334</v>
      </c>
      <c r="M11" s="212">
        <v>24.559999465942383</v>
      </c>
      <c r="N11" s="212">
        <v>24.149999618530273</v>
      </c>
      <c r="O11" s="212">
        <v>23.940000534057617</v>
      </c>
      <c r="P11" s="212">
        <v>23.84000015258789</v>
      </c>
      <c r="Q11" s="212">
        <v>23.200000762939453</v>
      </c>
      <c r="R11" s="212">
        <v>23.850000381469727</v>
      </c>
      <c r="S11" s="212">
        <v>25.329999923706055</v>
      </c>
      <c r="T11" s="212">
        <v>24.31999969482422</v>
      </c>
      <c r="U11" s="212">
        <v>22.139999389648438</v>
      </c>
      <c r="V11" s="212">
        <v>21.829999923706055</v>
      </c>
      <c r="W11" s="212">
        <v>21.459999084472656</v>
      </c>
      <c r="X11" s="212">
        <v>22</v>
      </c>
      <c r="Y11" s="212">
        <v>21.600000381469727</v>
      </c>
      <c r="Z11" s="219">
        <f t="shared" si="0"/>
        <v>23.171250104904175</v>
      </c>
      <c r="AA11" s="151">
        <v>25.450000762939453</v>
      </c>
      <c r="AB11" s="152" t="s">
        <v>243</v>
      </c>
      <c r="AC11" s="2">
        <v>9</v>
      </c>
      <c r="AD11" s="151">
        <v>21.389999389648438</v>
      </c>
      <c r="AE11" s="258" t="s">
        <v>357</v>
      </c>
      <c r="AF11" s="1"/>
    </row>
    <row r="12" spans="1:32" ht="11.25" customHeight="1">
      <c r="A12" s="228">
        <v>10</v>
      </c>
      <c r="B12" s="214">
        <v>22.18000030517578</v>
      </c>
      <c r="C12" s="214">
        <v>22.489999771118164</v>
      </c>
      <c r="D12" s="214">
        <v>22.489999771118164</v>
      </c>
      <c r="E12" s="214">
        <v>21.979999542236328</v>
      </c>
      <c r="F12" s="214">
        <v>21.479999542236328</v>
      </c>
      <c r="G12" s="214">
        <v>22.280000686645508</v>
      </c>
      <c r="H12" s="214">
        <v>23.329999923706055</v>
      </c>
      <c r="I12" s="214">
        <v>24.450000762939453</v>
      </c>
      <c r="J12" s="214">
        <v>25.8700008392334</v>
      </c>
      <c r="K12" s="214">
        <v>28.059999465942383</v>
      </c>
      <c r="L12" s="214">
        <v>30.149999618530273</v>
      </c>
      <c r="M12" s="214">
        <v>28.6200008392334</v>
      </c>
      <c r="N12" s="214">
        <v>27.6299991607666</v>
      </c>
      <c r="O12" s="214">
        <v>26.860000610351562</v>
      </c>
      <c r="P12" s="214">
        <v>27.510000228881836</v>
      </c>
      <c r="Q12" s="214">
        <v>27.40999984741211</v>
      </c>
      <c r="R12" s="214">
        <v>26.520000457763672</v>
      </c>
      <c r="S12" s="214">
        <v>26.5</v>
      </c>
      <c r="T12" s="214">
        <v>25.389999389648438</v>
      </c>
      <c r="U12" s="214">
        <v>24.84000015258789</v>
      </c>
      <c r="V12" s="214">
        <v>25.309999465942383</v>
      </c>
      <c r="W12" s="214">
        <v>24.290000915527344</v>
      </c>
      <c r="X12" s="214">
        <v>24.450000762939453</v>
      </c>
      <c r="Y12" s="214">
        <v>24.030000686645508</v>
      </c>
      <c r="Z12" s="229">
        <f t="shared" si="0"/>
        <v>25.171666781107586</v>
      </c>
      <c r="AA12" s="157">
        <v>31.34000015258789</v>
      </c>
      <c r="AB12" s="215" t="s">
        <v>342</v>
      </c>
      <c r="AC12" s="216">
        <v>10</v>
      </c>
      <c r="AD12" s="157">
        <v>21.389999389648438</v>
      </c>
      <c r="AE12" s="259" t="s">
        <v>202</v>
      </c>
      <c r="AF12" s="1"/>
    </row>
    <row r="13" spans="1:32" ht="11.25" customHeight="1">
      <c r="A13" s="220">
        <v>11</v>
      </c>
      <c r="B13" s="212">
        <v>23.450000762939453</v>
      </c>
      <c r="C13" s="212">
        <v>23.18000030517578</v>
      </c>
      <c r="D13" s="212">
        <v>22.90999984741211</v>
      </c>
      <c r="E13" s="212">
        <v>22.219999313354492</v>
      </c>
      <c r="F13" s="212">
        <v>22.18000030517578</v>
      </c>
      <c r="G13" s="212">
        <v>22.920000076293945</v>
      </c>
      <c r="H13" s="212">
        <v>24.09000015258789</v>
      </c>
      <c r="I13" s="212">
        <v>23.969999313354492</v>
      </c>
      <c r="J13" s="212">
        <v>24.860000610351562</v>
      </c>
      <c r="K13" s="212">
        <v>26.149999618530273</v>
      </c>
      <c r="L13" s="212">
        <v>26.579999923706055</v>
      </c>
      <c r="M13" s="212">
        <v>26.06999969482422</v>
      </c>
      <c r="N13" s="212">
        <v>25.670000076293945</v>
      </c>
      <c r="O13" s="212">
        <v>25.18000030517578</v>
      </c>
      <c r="P13" s="212">
        <v>24.469999313354492</v>
      </c>
      <c r="Q13" s="212">
        <v>24.049999237060547</v>
      </c>
      <c r="R13" s="212">
        <v>23.68000030517578</v>
      </c>
      <c r="S13" s="212">
        <v>22.979999542236328</v>
      </c>
      <c r="T13" s="212">
        <v>22.690000534057617</v>
      </c>
      <c r="U13" s="212">
        <v>23.06999969482422</v>
      </c>
      <c r="V13" s="212">
        <v>23.040000915527344</v>
      </c>
      <c r="W13" s="212">
        <v>22.979999542236328</v>
      </c>
      <c r="X13" s="212">
        <v>23.639999389648438</v>
      </c>
      <c r="Y13" s="212">
        <v>23.389999389648438</v>
      </c>
      <c r="Z13" s="219">
        <f t="shared" si="0"/>
        <v>23.892499923706055</v>
      </c>
      <c r="AA13" s="151">
        <v>27.010000228881836</v>
      </c>
      <c r="AB13" s="152" t="s">
        <v>222</v>
      </c>
      <c r="AC13" s="2">
        <v>11</v>
      </c>
      <c r="AD13" s="151">
        <v>21.780000686645508</v>
      </c>
      <c r="AE13" s="258" t="s">
        <v>193</v>
      </c>
      <c r="AF13" s="1"/>
    </row>
    <row r="14" spans="1:32" ht="11.25" customHeight="1">
      <c r="A14" s="220">
        <v>12</v>
      </c>
      <c r="B14" s="212">
        <v>24.56999969482422</v>
      </c>
      <c r="C14" s="212">
        <v>25.770000457763672</v>
      </c>
      <c r="D14" s="212">
        <v>25.920000076293945</v>
      </c>
      <c r="E14" s="212">
        <v>25.969999313354492</v>
      </c>
      <c r="F14" s="212">
        <v>26.049999237060547</v>
      </c>
      <c r="G14" s="212">
        <v>26.110000610351562</v>
      </c>
      <c r="H14" s="212">
        <v>26.440000534057617</v>
      </c>
      <c r="I14" s="212">
        <v>26.790000915527344</v>
      </c>
      <c r="J14" s="212">
        <v>27.219999313354492</v>
      </c>
      <c r="K14" s="212">
        <v>27.40999984741211</v>
      </c>
      <c r="L14" s="212">
        <v>28.059999465942383</v>
      </c>
      <c r="M14" s="212">
        <v>28.520000457763672</v>
      </c>
      <c r="N14" s="212">
        <v>28.809999465942383</v>
      </c>
      <c r="O14" s="212">
        <v>29.030000686645508</v>
      </c>
      <c r="P14" s="212">
        <v>28.299999237060547</v>
      </c>
      <c r="Q14" s="212">
        <v>27.610000610351562</v>
      </c>
      <c r="R14" s="212">
        <v>27.40999984741211</v>
      </c>
      <c r="S14" s="212">
        <v>27.34000015258789</v>
      </c>
      <c r="T14" s="212">
        <v>27.209999084472656</v>
      </c>
      <c r="U14" s="212">
        <v>26.479999542236328</v>
      </c>
      <c r="V14" s="212">
        <v>23.09000015258789</v>
      </c>
      <c r="W14" s="212">
        <v>21.34000015258789</v>
      </c>
      <c r="X14" s="212">
        <v>21.56999969482422</v>
      </c>
      <c r="Y14" s="212">
        <v>22.059999465942383</v>
      </c>
      <c r="Z14" s="219">
        <f t="shared" si="0"/>
        <v>26.211666584014893</v>
      </c>
      <c r="AA14" s="151">
        <v>29.229999542236328</v>
      </c>
      <c r="AB14" s="152" t="s">
        <v>343</v>
      </c>
      <c r="AC14" s="2">
        <v>12</v>
      </c>
      <c r="AD14" s="151">
        <v>21.139999389648438</v>
      </c>
      <c r="AE14" s="258" t="s">
        <v>358</v>
      </c>
      <c r="AF14" s="1"/>
    </row>
    <row r="15" spans="1:32" ht="11.25" customHeight="1">
      <c r="A15" s="220">
        <v>13</v>
      </c>
      <c r="B15" s="212">
        <v>22.31999969482422</v>
      </c>
      <c r="C15" s="212">
        <v>21.610000610351562</v>
      </c>
      <c r="D15" s="212">
        <v>21.059999465942383</v>
      </c>
      <c r="E15" s="212">
        <v>21.309999465942383</v>
      </c>
      <c r="F15" s="212">
        <v>20.760000228881836</v>
      </c>
      <c r="G15" s="212">
        <v>20.979999542236328</v>
      </c>
      <c r="H15" s="212">
        <v>20.610000610351562</v>
      </c>
      <c r="I15" s="212">
        <v>20.06999969482422</v>
      </c>
      <c r="J15" s="212">
        <v>19.969999313354492</v>
      </c>
      <c r="K15" s="212">
        <v>20.530000686645508</v>
      </c>
      <c r="L15" s="212">
        <v>20.18000030517578</v>
      </c>
      <c r="M15" s="212">
        <v>19.790000915527344</v>
      </c>
      <c r="N15" s="212">
        <v>20.209999084472656</v>
      </c>
      <c r="O15" s="212">
        <v>19.920000076293945</v>
      </c>
      <c r="P15" s="212">
        <v>19.8700008392334</v>
      </c>
      <c r="Q15" s="212">
        <v>19.75</v>
      </c>
      <c r="R15" s="212">
        <v>19.200000762939453</v>
      </c>
      <c r="S15" s="212">
        <v>19.139999389648438</v>
      </c>
      <c r="T15" s="212">
        <v>18.549999237060547</v>
      </c>
      <c r="U15" s="212">
        <v>18.040000915527344</v>
      </c>
      <c r="V15" s="212">
        <v>18.31999969482422</v>
      </c>
      <c r="W15" s="212">
        <v>17.670000076293945</v>
      </c>
      <c r="X15" s="212">
        <v>17.5</v>
      </c>
      <c r="Y15" s="212">
        <v>17.65999984741211</v>
      </c>
      <c r="Z15" s="219">
        <f t="shared" si="0"/>
        <v>19.792500019073486</v>
      </c>
      <c r="AA15" s="151">
        <v>22.40999984741211</v>
      </c>
      <c r="AB15" s="152" t="s">
        <v>344</v>
      </c>
      <c r="AC15" s="2">
        <v>13</v>
      </c>
      <c r="AD15" s="151">
        <v>17.450000762939453</v>
      </c>
      <c r="AE15" s="258" t="s">
        <v>252</v>
      </c>
      <c r="AF15" s="1"/>
    </row>
    <row r="16" spans="1:32" ht="11.25" customHeight="1">
      <c r="A16" s="220">
        <v>14</v>
      </c>
      <c r="B16" s="212">
        <v>18.190000534057617</v>
      </c>
      <c r="C16" s="212">
        <v>18.6200008392334</v>
      </c>
      <c r="D16" s="212">
        <v>18.59000015258789</v>
      </c>
      <c r="E16" s="212">
        <v>18.280000686645508</v>
      </c>
      <c r="F16" s="212">
        <v>18.34000015258789</v>
      </c>
      <c r="G16" s="212">
        <v>18.209999084472656</v>
      </c>
      <c r="H16" s="212">
        <v>19.09000015258789</v>
      </c>
      <c r="I16" s="212">
        <v>19.549999237060547</v>
      </c>
      <c r="J16" s="212">
        <v>20.440000534057617</v>
      </c>
      <c r="K16" s="212">
        <v>22.510000228881836</v>
      </c>
      <c r="L16" s="212">
        <v>24.899999618530273</v>
      </c>
      <c r="M16" s="212">
        <v>25.799999237060547</v>
      </c>
      <c r="N16" s="212">
        <v>26.780000686645508</v>
      </c>
      <c r="O16" s="212">
        <v>27.860000610351562</v>
      </c>
      <c r="P16" s="212">
        <v>28.920000076293945</v>
      </c>
      <c r="Q16" s="212">
        <v>28.719999313354492</v>
      </c>
      <c r="R16" s="212">
        <v>28.790000915527344</v>
      </c>
      <c r="S16" s="212">
        <v>28.3700008392334</v>
      </c>
      <c r="T16" s="212">
        <v>27.520000457763672</v>
      </c>
      <c r="U16" s="212">
        <v>26.790000915527344</v>
      </c>
      <c r="V16" s="212">
        <v>26.239999771118164</v>
      </c>
      <c r="W16" s="212">
        <v>25.6200008392334</v>
      </c>
      <c r="X16" s="212">
        <v>25.579999923706055</v>
      </c>
      <c r="Y16" s="212">
        <v>25.489999771118164</v>
      </c>
      <c r="Z16" s="219">
        <f t="shared" si="0"/>
        <v>23.71666685740153</v>
      </c>
      <c r="AA16" s="151">
        <v>29.329999923706055</v>
      </c>
      <c r="AB16" s="152" t="s">
        <v>345</v>
      </c>
      <c r="AC16" s="2">
        <v>14</v>
      </c>
      <c r="AD16" s="151">
        <v>17.639999389648438</v>
      </c>
      <c r="AE16" s="258" t="s">
        <v>180</v>
      </c>
      <c r="AF16" s="1"/>
    </row>
    <row r="17" spans="1:32" ht="11.25" customHeight="1">
      <c r="A17" s="220">
        <v>15</v>
      </c>
      <c r="B17" s="212">
        <v>24.459999084472656</v>
      </c>
      <c r="C17" s="212">
        <v>23.989999771118164</v>
      </c>
      <c r="D17" s="212">
        <v>23.3799991607666</v>
      </c>
      <c r="E17" s="212">
        <v>22.579999923706055</v>
      </c>
      <c r="F17" s="212">
        <v>22.209999084472656</v>
      </c>
      <c r="G17" s="212">
        <v>22.520000457763672</v>
      </c>
      <c r="H17" s="212">
        <v>22.68000030517578</v>
      </c>
      <c r="I17" s="212">
        <v>23.43000030517578</v>
      </c>
      <c r="J17" s="212">
        <v>24.079999923706055</v>
      </c>
      <c r="K17" s="212">
        <v>25.200000762939453</v>
      </c>
      <c r="L17" s="212">
        <v>27.209999084472656</v>
      </c>
      <c r="M17" s="212">
        <v>28.8700008392334</v>
      </c>
      <c r="N17" s="212">
        <v>27.450000762939453</v>
      </c>
      <c r="O17" s="212">
        <v>28.920000076293945</v>
      </c>
      <c r="P17" s="212">
        <v>29.510000228881836</v>
      </c>
      <c r="Q17" s="212">
        <v>26.459999084472656</v>
      </c>
      <c r="R17" s="212">
        <v>28.649999618530273</v>
      </c>
      <c r="S17" s="212">
        <v>23.030000686645508</v>
      </c>
      <c r="T17" s="212">
        <v>21.469999313354492</v>
      </c>
      <c r="U17" s="212">
        <v>21.270000457763672</v>
      </c>
      <c r="V17" s="212">
        <v>20.8700008392334</v>
      </c>
      <c r="W17" s="212">
        <v>20.3700008392334</v>
      </c>
      <c r="X17" s="212">
        <v>20.40999984741211</v>
      </c>
      <c r="Y17" s="212">
        <v>20.729999542236328</v>
      </c>
      <c r="Z17" s="219">
        <f t="shared" si="0"/>
        <v>24.15625</v>
      </c>
      <c r="AA17" s="151">
        <v>29.850000381469727</v>
      </c>
      <c r="AB17" s="152" t="s">
        <v>212</v>
      </c>
      <c r="AC17" s="2">
        <v>15</v>
      </c>
      <c r="AD17" s="151">
        <v>20.149999618530273</v>
      </c>
      <c r="AE17" s="258" t="s">
        <v>359</v>
      </c>
      <c r="AF17" s="1"/>
    </row>
    <row r="18" spans="1:32" ht="11.25" customHeight="1">
      <c r="A18" s="220">
        <v>16</v>
      </c>
      <c r="B18" s="212">
        <v>20.670000076293945</v>
      </c>
      <c r="C18" s="212">
        <v>20.81999969482422</v>
      </c>
      <c r="D18" s="212">
        <v>20.600000381469727</v>
      </c>
      <c r="E18" s="212">
        <v>20.610000610351562</v>
      </c>
      <c r="F18" s="212">
        <v>20.760000228881836</v>
      </c>
      <c r="G18" s="212">
        <v>20.719999313354492</v>
      </c>
      <c r="H18" s="212">
        <v>21.450000762939453</v>
      </c>
      <c r="I18" s="212">
        <v>22.690000534057617</v>
      </c>
      <c r="J18" s="212">
        <v>24.670000076293945</v>
      </c>
      <c r="K18" s="212">
        <v>24.90999984741211</v>
      </c>
      <c r="L18" s="212">
        <v>26.09000015258789</v>
      </c>
      <c r="M18" s="212">
        <v>27.31999969482422</v>
      </c>
      <c r="N18" s="212">
        <v>26.469999313354492</v>
      </c>
      <c r="O18" s="212">
        <v>25.549999237060547</v>
      </c>
      <c r="P18" s="212">
        <v>26.309999465942383</v>
      </c>
      <c r="Q18" s="212">
        <v>26.6299991607666</v>
      </c>
      <c r="R18" s="212">
        <v>26.510000228881836</v>
      </c>
      <c r="S18" s="212">
        <v>24.75</v>
      </c>
      <c r="T18" s="212">
        <v>24.190000534057617</v>
      </c>
      <c r="U18" s="212">
        <v>24.100000381469727</v>
      </c>
      <c r="V18" s="212">
        <v>24.6299991607666</v>
      </c>
      <c r="W18" s="212">
        <v>22.950000762939453</v>
      </c>
      <c r="X18" s="212">
        <v>24.309999465942383</v>
      </c>
      <c r="Y18" s="212">
        <v>22.760000228881836</v>
      </c>
      <c r="Z18" s="219">
        <f t="shared" si="0"/>
        <v>23.769583304723103</v>
      </c>
      <c r="AA18" s="151">
        <v>27.530000686645508</v>
      </c>
      <c r="AB18" s="152" t="s">
        <v>60</v>
      </c>
      <c r="AC18" s="2">
        <v>16</v>
      </c>
      <c r="AD18" s="151">
        <v>20.299999237060547</v>
      </c>
      <c r="AE18" s="258" t="s">
        <v>89</v>
      </c>
      <c r="AF18" s="1"/>
    </row>
    <row r="19" spans="1:32" ht="11.25" customHeight="1">
      <c r="A19" s="220">
        <v>17</v>
      </c>
      <c r="B19" s="212">
        <v>24.06999969482422</v>
      </c>
      <c r="C19" s="212">
        <v>23.75</v>
      </c>
      <c r="D19" s="212">
        <v>23.360000610351562</v>
      </c>
      <c r="E19" s="212">
        <v>23.610000610351562</v>
      </c>
      <c r="F19" s="212">
        <v>24.079999923706055</v>
      </c>
      <c r="G19" s="212">
        <v>23.229999542236328</v>
      </c>
      <c r="H19" s="212">
        <v>24.81999969482422</v>
      </c>
      <c r="I19" s="212">
        <v>24.329999923706055</v>
      </c>
      <c r="J19" s="212">
        <v>26.170000076293945</v>
      </c>
      <c r="K19" s="212">
        <v>26.969999313354492</v>
      </c>
      <c r="L19" s="212">
        <v>27.75</v>
      </c>
      <c r="M19" s="212">
        <v>27.31999969482422</v>
      </c>
      <c r="N19" s="212">
        <v>26.469999313354492</v>
      </c>
      <c r="O19" s="212">
        <v>27.25</v>
      </c>
      <c r="P19" s="212">
        <v>28.040000915527344</v>
      </c>
      <c r="Q19" s="212">
        <v>26.75</v>
      </c>
      <c r="R19" s="212">
        <v>26.049999237060547</v>
      </c>
      <c r="S19" s="212">
        <v>24.899999618530273</v>
      </c>
      <c r="T19" s="212">
        <v>24.850000381469727</v>
      </c>
      <c r="U19" s="212">
        <v>25.920000076293945</v>
      </c>
      <c r="V19" s="212">
        <v>25.989999771118164</v>
      </c>
      <c r="W19" s="212">
        <v>25.829999923706055</v>
      </c>
      <c r="X19" s="212">
        <v>25.479999542236328</v>
      </c>
      <c r="Y19" s="212">
        <v>25.149999618530273</v>
      </c>
      <c r="Z19" s="219">
        <f t="shared" si="0"/>
        <v>25.505833228429157</v>
      </c>
      <c r="AA19" s="151">
        <v>28.56999969482422</v>
      </c>
      <c r="AB19" s="152" t="s">
        <v>226</v>
      </c>
      <c r="AC19" s="2">
        <v>17</v>
      </c>
      <c r="AD19" s="151">
        <v>22.6200008392334</v>
      </c>
      <c r="AE19" s="258" t="s">
        <v>360</v>
      </c>
      <c r="AF19" s="1"/>
    </row>
    <row r="20" spans="1:32" ht="11.25" customHeight="1">
      <c r="A20" s="220">
        <v>18</v>
      </c>
      <c r="B20" s="212">
        <v>24.899999618530273</v>
      </c>
      <c r="C20" s="212">
        <v>24.59000015258789</v>
      </c>
      <c r="D20" s="212">
        <v>24.329999923706055</v>
      </c>
      <c r="E20" s="212">
        <v>23.90999984741211</v>
      </c>
      <c r="F20" s="212">
        <v>23.510000228881836</v>
      </c>
      <c r="G20" s="212">
        <v>24.059999465942383</v>
      </c>
      <c r="H20" s="212">
        <v>24.610000610351562</v>
      </c>
      <c r="I20" s="212">
        <v>26.850000381469727</v>
      </c>
      <c r="J20" s="212">
        <v>28.3799991607666</v>
      </c>
      <c r="K20" s="212">
        <v>30.219999313354492</v>
      </c>
      <c r="L20" s="212">
        <v>28.84000015258789</v>
      </c>
      <c r="M20" s="212">
        <v>28.239999771118164</v>
      </c>
      <c r="N20" s="212">
        <v>27.780000686645508</v>
      </c>
      <c r="O20" s="212">
        <v>27.799999237060547</v>
      </c>
      <c r="P20" s="212">
        <v>27.59000015258789</v>
      </c>
      <c r="Q20" s="212">
        <v>28.030000686645508</v>
      </c>
      <c r="R20" s="212">
        <v>28.290000915527344</v>
      </c>
      <c r="S20" s="212">
        <v>28.229999542236328</v>
      </c>
      <c r="T20" s="212">
        <v>27.959999084472656</v>
      </c>
      <c r="U20" s="212">
        <v>28.15999984741211</v>
      </c>
      <c r="V20" s="212">
        <v>27.219999313354492</v>
      </c>
      <c r="W20" s="212">
        <v>26.729999542236328</v>
      </c>
      <c r="X20" s="212">
        <v>26.040000915527344</v>
      </c>
      <c r="Y20" s="212">
        <v>25.15999984741211</v>
      </c>
      <c r="Z20" s="219">
        <f t="shared" si="0"/>
        <v>26.726249933242798</v>
      </c>
      <c r="AA20" s="151">
        <v>30.780000686645508</v>
      </c>
      <c r="AB20" s="152" t="s">
        <v>346</v>
      </c>
      <c r="AC20" s="2">
        <v>18</v>
      </c>
      <c r="AD20" s="151">
        <v>23.459999084472656</v>
      </c>
      <c r="AE20" s="258" t="s">
        <v>361</v>
      </c>
      <c r="AF20" s="1"/>
    </row>
    <row r="21" spans="1:32" ht="11.25" customHeight="1">
      <c r="A21" s="220">
        <v>19</v>
      </c>
      <c r="B21" s="212">
        <v>24.489999771118164</v>
      </c>
      <c r="C21" s="212">
        <v>23.15999984741211</v>
      </c>
      <c r="D21" s="212">
        <v>23.520000457763672</v>
      </c>
      <c r="E21" s="212">
        <v>23.34000015258789</v>
      </c>
      <c r="F21" s="212">
        <v>23.1200008392334</v>
      </c>
      <c r="G21" s="212">
        <v>23.65999984741211</v>
      </c>
      <c r="H21" s="212">
        <v>25.84000015258789</v>
      </c>
      <c r="I21" s="212">
        <v>27.420000076293945</v>
      </c>
      <c r="J21" s="212">
        <v>28.979999542236328</v>
      </c>
      <c r="K21" s="212">
        <v>30.84000015258789</v>
      </c>
      <c r="L21" s="212">
        <v>30.75</v>
      </c>
      <c r="M21" s="212">
        <v>31.110000610351562</v>
      </c>
      <c r="N21" s="212">
        <v>31.770000457763672</v>
      </c>
      <c r="O21" s="212">
        <v>29.850000381469727</v>
      </c>
      <c r="P21" s="212">
        <v>29</v>
      </c>
      <c r="Q21" s="212">
        <v>29.149999618530273</v>
      </c>
      <c r="R21" s="212">
        <v>27.729999542236328</v>
      </c>
      <c r="S21" s="212">
        <v>27.850000381469727</v>
      </c>
      <c r="T21" s="212">
        <v>28.149999618530273</v>
      </c>
      <c r="U21" s="212">
        <v>26.799999237060547</v>
      </c>
      <c r="V21" s="212">
        <v>26.639999389648438</v>
      </c>
      <c r="W21" s="212">
        <v>26.959999084472656</v>
      </c>
      <c r="X21" s="212">
        <v>27.270000457763672</v>
      </c>
      <c r="Y21" s="212">
        <v>26.270000457763672</v>
      </c>
      <c r="Z21" s="219">
        <f t="shared" si="0"/>
        <v>27.236250003178913</v>
      </c>
      <c r="AA21" s="151">
        <v>33.4900016784668</v>
      </c>
      <c r="AB21" s="152" t="s">
        <v>347</v>
      </c>
      <c r="AC21" s="2">
        <v>19</v>
      </c>
      <c r="AD21" s="151">
        <v>22.860000610351562</v>
      </c>
      <c r="AE21" s="258" t="s">
        <v>287</v>
      </c>
      <c r="AF21" s="1"/>
    </row>
    <row r="22" spans="1:32" ht="11.25" customHeight="1">
      <c r="A22" s="228">
        <v>20</v>
      </c>
      <c r="B22" s="214">
        <v>25.299999237060547</v>
      </c>
      <c r="C22" s="214">
        <v>24.700000762939453</v>
      </c>
      <c r="D22" s="214">
        <v>24.6299991607666</v>
      </c>
      <c r="E22" s="214">
        <v>24.530000686645508</v>
      </c>
      <c r="F22" s="214">
        <v>24.100000381469727</v>
      </c>
      <c r="G22" s="214">
        <v>24.809999465942383</v>
      </c>
      <c r="H22" s="214">
        <v>25.799999237060547</v>
      </c>
      <c r="I22" s="214">
        <v>27.5</v>
      </c>
      <c r="J22" s="214">
        <v>29.219999313354492</v>
      </c>
      <c r="K22" s="214">
        <v>32.7400016784668</v>
      </c>
      <c r="L22" s="214">
        <v>32.56999969482422</v>
      </c>
      <c r="M22" s="214">
        <v>32.5099983215332</v>
      </c>
      <c r="N22" s="214">
        <v>31.360000610351562</v>
      </c>
      <c r="O22" s="214">
        <v>30.799999237060547</v>
      </c>
      <c r="P22" s="214">
        <v>31.020000457763672</v>
      </c>
      <c r="Q22" s="214">
        <v>30.040000915527344</v>
      </c>
      <c r="R22" s="214">
        <v>28.860000610351562</v>
      </c>
      <c r="S22" s="214">
        <v>27.739999771118164</v>
      </c>
      <c r="T22" s="214">
        <v>27.760000228881836</v>
      </c>
      <c r="U22" s="214">
        <v>28.809999465942383</v>
      </c>
      <c r="V22" s="214">
        <v>28.06999969482422</v>
      </c>
      <c r="W22" s="214">
        <v>28.079999923706055</v>
      </c>
      <c r="X22" s="214">
        <v>28.549999237060547</v>
      </c>
      <c r="Y22" s="214">
        <v>27.969999313354492</v>
      </c>
      <c r="Z22" s="229">
        <f t="shared" si="0"/>
        <v>28.227916558583576</v>
      </c>
      <c r="AA22" s="157">
        <v>33.560001373291016</v>
      </c>
      <c r="AB22" s="215" t="s">
        <v>70</v>
      </c>
      <c r="AC22" s="216">
        <v>20</v>
      </c>
      <c r="AD22" s="157">
        <v>24</v>
      </c>
      <c r="AE22" s="259" t="s">
        <v>153</v>
      </c>
      <c r="AF22" s="1"/>
    </row>
    <row r="23" spans="1:32" ht="11.25" customHeight="1">
      <c r="A23" s="220">
        <v>21</v>
      </c>
      <c r="B23" s="212">
        <v>26.309999465942383</v>
      </c>
      <c r="C23" s="212">
        <v>25.719999313354492</v>
      </c>
      <c r="D23" s="212">
        <v>25.1200008392334</v>
      </c>
      <c r="E23" s="212">
        <v>23.65999984741211</v>
      </c>
      <c r="F23" s="212">
        <v>24.6200008392334</v>
      </c>
      <c r="G23" s="212">
        <v>24.770000457763672</v>
      </c>
      <c r="H23" s="212">
        <v>25.209999084472656</v>
      </c>
      <c r="I23" s="212">
        <v>27.239999771118164</v>
      </c>
      <c r="J23" s="212">
        <v>29.329999923706055</v>
      </c>
      <c r="K23" s="212">
        <v>29.809999465942383</v>
      </c>
      <c r="L23" s="212">
        <v>30.670000076293945</v>
      </c>
      <c r="M23" s="212">
        <v>29.639999389648438</v>
      </c>
      <c r="N23" s="212">
        <v>29.280000686645508</v>
      </c>
      <c r="O23" s="212">
        <v>28.729999542236328</v>
      </c>
      <c r="P23" s="212">
        <v>28.65999984741211</v>
      </c>
      <c r="Q23" s="212">
        <v>28.579999923706055</v>
      </c>
      <c r="R23" s="212">
        <v>28.06999969482422</v>
      </c>
      <c r="S23" s="212">
        <v>27.290000915527344</v>
      </c>
      <c r="T23" s="212">
        <v>26.579999923706055</v>
      </c>
      <c r="U23" s="212">
        <v>26.360000610351562</v>
      </c>
      <c r="V23" s="212">
        <v>26.729999542236328</v>
      </c>
      <c r="W23" s="212">
        <v>26.40999984741211</v>
      </c>
      <c r="X23" s="212">
        <v>26.40999984741211</v>
      </c>
      <c r="Y23" s="212">
        <v>25.360000610351562</v>
      </c>
      <c r="Z23" s="219">
        <f t="shared" si="0"/>
        <v>27.106666644414265</v>
      </c>
      <c r="AA23" s="151">
        <v>31.290000915527344</v>
      </c>
      <c r="AB23" s="152" t="s">
        <v>348</v>
      </c>
      <c r="AC23" s="2">
        <v>21</v>
      </c>
      <c r="AD23" s="151">
        <v>23.450000762939453</v>
      </c>
      <c r="AE23" s="258" t="s">
        <v>362</v>
      </c>
      <c r="AF23" s="1"/>
    </row>
    <row r="24" spans="1:32" ht="11.25" customHeight="1">
      <c r="A24" s="220">
        <v>22</v>
      </c>
      <c r="B24" s="212">
        <v>25.06999969482422</v>
      </c>
      <c r="C24" s="212">
        <v>24.75</v>
      </c>
      <c r="D24" s="212">
        <v>24.6299991607666</v>
      </c>
      <c r="E24" s="212">
        <v>24.600000381469727</v>
      </c>
      <c r="F24" s="212">
        <v>24.059999465942383</v>
      </c>
      <c r="G24" s="212">
        <v>24.459999084472656</v>
      </c>
      <c r="H24" s="212">
        <v>26.6200008392334</v>
      </c>
      <c r="I24" s="212">
        <v>27.290000915527344</v>
      </c>
      <c r="J24" s="212">
        <v>29.969999313354492</v>
      </c>
      <c r="K24" s="212">
        <v>29.709999084472656</v>
      </c>
      <c r="L24" s="212">
        <v>29.260000228881836</v>
      </c>
      <c r="M24" s="212">
        <v>27.959999084472656</v>
      </c>
      <c r="N24" s="212">
        <v>27.100000381469727</v>
      </c>
      <c r="O24" s="212">
        <v>27.110000610351562</v>
      </c>
      <c r="P24" s="212">
        <v>26.780000686645508</v>
      </c>
      <c r="Q24" s="212">
        <v>26.040000915527344</v>
      </c>
      <c r="R24" s="212">
        <v>25.40999984741211</v>
      </c>
      <c r="S24" s="212">
        <v>24.920000076293945</v>
      </c>
      <c r="T24" s="212">
        <v>25.3700008392334</v>
      </c>
      <c r="U24" s="212">
        <v>25.3799991607666</v>
      </c>
      <c r="V24" s="212">
        <v>25.299999237060547</v>
      </c>
      <c r="W24" s="212">
        <v>25.969999313354492</v>
      </c>
      <c r="X24" s="212">
        <v>25.40999984741211</v>
      </c>
      <c r="Y24" s="212">
        <v>24.889999389648438</v>
      </c>
      <c r="Z24" s="219">
        <f t="shared" si="0"/>
        <v>26.169166564941406</v>
      </c>
      <c r="AA24" s="151">
        <v>30.6299991607666</v>
      </c>
      <c r="AB24" s="152" t="s">
        <v>227</v>
      </c>
      <c r="AC24" s="2">
        <v>22</v>
      </c>
      <c r="AD24" s="151">
        <v>23.770000457763672</v>
      </c>
      <c r="AE24" s="258" t="s">
        <v>363</v>
      </c>
      <c r="AF24" s="1"/>
    </row>
    <row r="25" spans="1:32" ht="11.25" customHeight="1">
      <c r="A25" s="220">
        <v>23</v>
      </c>
      <c r="B25" s="212">
        <v>25.049999237060547</v>
      </c>
      <c r="C25" s="212">
        <v>24.920000076293945</v>
      </c>
      <c r="D25" s="212">
        <v>24.639999389648438</v>
      </c>
      <c r="E25" s="212">
        <v>24.530000686645508</v>
      </c>
      <c r="F25" s="212">
        <v>23.979999542236328</v>
      </c>
      <c r="G25" s="212">
        <v>25.040000915527344</v>
      </c>
      <c r="H25" s="212">
        <v>26.790000915527344</v>
      </c>
      <c r="I25" s="212">
        <v>28.559999465942383</v>
      </c>
      <c r="J25" s="212">
        <v>28.75</v>
      </c>
      <c r="K25" s="212">
        <v>28.899999618530273</v>
      </c>
      <c r="L25" s="212">
        <v>28.399999618530273</v>
      </c>
      <c r="M25" s="212">
        <v>29.100000381469727</v>
      </c>
      <c r="N25" s="212">
        <v>28.700000762939453</v>
      </c>
      <c r="O25" s="212">
        <v>28.299999237060547</v>
      </c>
      <c r="P25" s="212">
        <v>27.200000762939453</v>
      </c>
      <c r="Q25" s="212">
        <v>27.510000228881836</v>
      </c>
      <c r="R25" s="212">
        <v>26.6299991607666</v>
      </c>
      <c r="S25" s="212">
        <v>26.06999969482422</v>
      </c>
      <c r="T25" s="212">
        <v>25.739999771118164</v>
      </c>
      <c r="U25" s="212">
        <v>26.209999084472656</v>
      </c>
      <c r="V25" s="212">
        <v>26</v>
      </c>
      <c r="W25" s="212">
        <v>25.969999313354492</v>
      </c>
      <c r="X25" s="212">
        <v>25.889999389648438</v>
      </c>
      <c r="Y25" s="212">
        <v>25</v>
      </c>
      <c r="Z25" s="219">
        <f t="shared" si="0"/>
        <v>26.578333218892414</v>
      </c>
      <c r="AA25" s="151">
        <v>30.56999969482422</v>
      </c>
      <c r="AB25" s="152" t="s">
        <v>159</v>
      </c>
      <c r="AC25" s="2">
        <v>23</v>
      </c>
      <c r="AD25" s="151">
        <v>23.860000610351562</v>
      </c>
      <c r="AE25" s="258" t="s">
        <v>280</v>
      </c>
      <c r="AF25" s="1"/>
    </row>
    <row r="26" spans="1:32" ht="11.25" customHeight="1">
      <c r="A26" s="220">
        <v>24</v>
      </c>
      <c r="B26" s="212">
        <v>24.350000381469727</v>
      </c>
      <c r="C26" s="212">
        <v>25.31999969482422</v>
      </c>
      <c r="D26" s="212">
        <v>25.889999389648438</v>
      </c>
      <c r="E26" s="212">
        <v>26.450000762939453</v>
      </c>
      <c r="F26" s="212">
        <v>25.780000686645508</v>
      </c>
      <c r="G26" s="212">
        <v>24.479999542236328</v>
      </c>
      <c r="H26" s="212">
        <v>25.329999923706055</v>
      </c>
      <c r="I26" s="212">
        <v>27.530000686645508</v>
      </c>
      <c r="J26" s="212">
        <v>30.1299991607666</v>
      </c>
      <c r="K26" s="212">
        <v>31.350000381469727</v>
      </c>
      <c r="L26" s="212">
        <v>30.170000076293945</v>
      </c>
      <c r="M26" s="212">
        <v>28.030000686645508</v>
      </c>
      <c r="N26" s="212">
        <v>27.75</v>
      </c>
      <c r="O26" s="212">
        <v>27</v>
      </c>
      <c r="P26" s="212">
        <v>27.290000915527344</v>
      </c>
      <c r="Q26" s="212">
        <v>27.229999542236328</v>
      </c>
      <c r="R26" s="212">
        <v>26.639999389648438</v>
      </c>
      <c r="S26" s="212">
        <v>26.3799991607666</v>
      </c>
      <c r="T26" s="212">
        <v>25.5</v>
      </c>
      <c r="U26" s="212">
        <v>25.299999237060547</v>
      </c>
      <c r="V26" s="212">
        <v>25.780000686645508</v>
      </c>
      <c r="W26" s="212">
        <v>25.860000610351562</v>
      </c>
      <c r="X26" s="212">
        <v>24.940000534057617</v>
      </c>
      <c r="Y26" s="212">
        <v>25.81999969482422</v>
      </c>
      <c r="Z26" s="219">
        <f t="shared" si="0"/>
        <v>26.679166714350384</v>
      </c>
      <c r="AA26" s="151">
        <v>31.649999618530273</v>
      </c>
      <c r="AB26" s="152" t="s">
        <v>349</v>
      </c>
      <c r="AC26" s="2">
        <v>24</v>
      </c>
      <c r="AD26" s="151">
        <v>23.809999465942383</v>
      </c>
      <c r="AE26" s="258" t="s">
        <v>364</v>
      </c>
      <c r="AF26" s="1"/>
    </row>
    <row r="27" spans="1:32" ht="11.25" customHeight="1">
      <c r="A27" s="220">
        <v>25</v>
      </c>
      <c r="B27" s="212">
        <v>24.510000228881836</v>
      </c>
      <c r="C27" s="212">
        <v>24.360000610351562</v>
      </c>
      <c r="D27" s="212">
        <v>24.06999969482422</v>
      </c>
      <c r="E27" s="212">
        <v>24.110000610351562</v>
      </c>
      <c r="F27" s="212">
        <v>23.549999237060547</v>
      </c>
      <c r="G27" s="212">
        <v>23.81999969482422</v>
      </c>
      <c r="H27" s="212">
        <v>25.1299991607666</v>
      </c>
      <c r="I27" s="212">
        <v>27.5</v>
      </c>
      <c r="J27" s="212">
        <v>28.90999984741211</v>
      </c>
      <c r="K27" s="212">
        <v>30.43000030517578</v>
      </c>
      <c r="L27" s="212">
        <v>29.420000076293945</v>
      </c>
      <c r="M27" s="212">
        <v>29.959999084472656</v>
      </c>
      <c r="N27" s="212">
        <v>29.700000762939453</v>
      </c>
      <c r="O27" s="212">
        <v>27.639999389648438</v>
      </c>
      <c r="P27" s="212">
        <v>27.579999923706055</v>
      </c>
      <c r="Q27" s="212">
        <v>26.850000381469727</v>
      </c>
      <c r="R27" s="212">
        <v>26.690000534057617</v>
      </c>
      <c r="S27" s="212">
        <v>27.5</v>
      </c>
      <c r="T27" s="212">
        <v>27.479999542236328</v>
      </c>
      <c r="U27" s="212">
        <v>26.110000610351562</v>
      </c>
      <c r="V27" s="212">
        <v>25.360000610351562</v>
      </c>
      <c r="W27" s="212">
        <v>24.670000076293945</v>
      </c>
      <c r="X27" s="212">
        <v>24.719999313354492</v>
      </c>
      <c r="Y27" s="212">
        <v>24.15999984741211</v>
      </c>
      <c r="Z27" s="219">
        <f t="shared" si="0"/>
        <v>26.426249980926514</v>
      </c>
      <c r="AA27" s="151">
        <v>31.329999923706055</v>
      </c>
      <c r="AB27" s="152" t="s">
        <v>110</v>
      </c>
      <c r="AC27" s="2">
        <v>25</v>
      </c>
      <c r="AD27" s="151">
        <v>23.40999984741211</v>
      </c>
      <c r="AE27" s="258" t="s">
        <v>365</v>
      </c>
      <c r="AF27" s="1"/>
    </row>
    <row r="28" spans="1:32" ht="11.25" customHeight="1">
      <c r="A28" s="220">
        <v>26</v>
      </c>
      <c r="B28" s="212">
        <v>23.440000534057617</v>
      </c>
      <c r="C28" s="212">
        <v>22.760000228881836</v>
      </c>
      <c r="D28" s="212">
        <v>22.6299991607666</v>
      </c>
      <c r="E28" s="212">
        <v>22.299999237060547</v>
      </c>
      <c r="F28" s="212">
        <v>21.8700008392334</v>
      </c>
      <c r="G28" s="212">
        <v>22.719999313354492</v>
      </c>
      <c r="H28" s="212">
        <v>24.479999542236328</v>
      </c>
      <c r="I28" s="212">
        <v>26.18000030517578</v>
      </c>
      <c r="J28" s="212">
        <v>28.079999923706055</v>
      </c>
      <c r="K28" s="212">
        <v>29.3799991607666</v>
      </c>
      <c r="L28" s="212">
        <v>28.40999984741211</v>
      </c>
      <c r="M28" s="212">
        <v>28.059999465942383</v>
      </c>
      <c r="N28" s="212">
        <v>26.940000534057617</v>
      </c>
      <c r="O28" s="212">
        <v>27.40999984741211</v>
      </c>
      <c r="P28" s="212">
        <v>27.729999542236328</v>
      </c>
      <c r="Q28" s="212">
        <v>25.93000030517578</v>
      </c>
      <c r="R28" s="212">
        <v>24.59000015258789</v>
      </c>
      <c r="S28" s="212">
        <v>24.440000534057617</v>
      </c>
      <c r="T28" s="212">
        <v>24.299999237060547</v>
      </c>
      <c r="U28" s="212">
        <v>24.15999984741211</v>
      </c>
      <c r="V28" s="212">
        <v>23.770000457763672</v>
      </c>
      <c r="W28" s="212">
        <v>23.3799991607666</v>
      </c>
      <c r="X28" s="212">
        <v>23.209999084472656</v>
      </c>
      <c r="Y28" s="212">
        <v>22.799999237060547</v>
      </c>
      <c r="Z28" s="219">
        <f t="shared" si="0"/>
        <v>24.957083145777386</v>
      </c>
      <c r="AA28" s="151">
        <v>30.610000610351562</v>
      </c>
      <c r="AB28" s="152" t="s">
        <v>350</v>
      </c>
      <c r="AC28" s="2">
        <v>26</v>
      </c>
      <c r="AD28" s="151">
        <v>21.81999969482422</v>
      </c>
      <c r="AE28" s="258" t="s">
        <v>202</v>
      </c>
      <c r="AF28" s="1"/>
    </row>
    <row r="29" spans="1:32" ht="11.25" customHeight="1">
      <c r="A29" s="220">
        <v>27</v>
      </c>
      <c r="B29" s="212">
        <v>22.860000610351562</v>
      </c>
      <c r="C29" s="212">
        <v>22.450000762939453</v>
      </c>
      <c r="D29" s="212">
        <v>22.309999465942383</v>
      </c>
      <c r="E29" s="212">
        <v>22.65999984741211</v>
      </c>
      <c r="F29" s="212">
        <v>22.59000015258789</v>
      </c>
      <c r="G29" s="212">
        <v>23.299999237060547</v>
      </c>
      <c r="H29" s="212">
        <v>24.149999618530273</v>
      </c>
      <c r="I29" s="212">
        <v>26.299999237060547</v>
      </c>
      <c r="J29" s="212">
        <v>27.920000076293945</v>
      </c>
      <c r="K29" s="212">
        <v>29.389999389648438</v>
      </c>
      <c r="L29" s="212">
        <v>31.110000610351562</v>
      </c>
      <c r="M29" s="212">
        <v>32.72999954223633</v>
      </c>
      <c r="N29" s="212">
        <v>28.360000610351562</v>
      </c>
      <c r="O29" s="212">
        <v>28.75</v>
      </c>
      <c r="P29" s="212">
        <v>31.610000610351562</v>
      </c>
      <c r="Q29" s="212">
        <v>33.040000915527344</v>
      </c>
      <c r="R29" s="212">
        <v>32.56999969482422</v>
      </c>
      <c r="S29" s="212">
        <v>28.93000030517578</v>
      </c>
      <c r="T29" s="212">
        <v>27.729999542236328</v>
      </c>
      <c r="U29" s="212">
        <v>28.559999465942383</v>
      </c>
      <c r="V29" s="212">
        <v>28.170000076293945</v>
      </c>
      <c r="W29" s="212">
        <v>27.670000076293945</v>
      </c>
      <c r="X29" s="212">
        <v>25.729999542236328</v>
      </c>
      <c r="Y29" s="212">
        <v>24.389999389648438</v>
      </c>
      <c r="Z29" s="219">
        <f t="shared" si="0"/>
        <v>27.21999994913737</v>
      </c>
      <c r="AA29" s="151">
        <v>34.13999938964844</v>
      </c>
      <c r="AB29" s="152" t="s">
        <v>183</v>
      </c>
      <c r="AC29" s="2">
        <v>27</v>
      </c>
      <c r="AD29" s="151">
        <v>22.18000030517578</v>
      </c>
      <c r="AE29" s="258" t="s">
        <v>366</v>
      </c>
      <c r="AF29" s="1"/>
    </row>
    <row r="30" spans="1:32" ht="11.25" customHeight="1">
      <c r="A30" s="220">
        <v>28</v>
      </c>
      <c r="B30" s="212">
        <v>24.229999542236328</v>
      </c>
      <c r="C30" s="212">
        <v>24.459999084472656</v>
      </c>
      <c r="D30" s="212">
        <v>24.639999389648438</v>
      </c>
      <c r="E30" s="212">
        <v>24.280000686645508</v>
      </c>
      <c r="F30" s="212">
        <v>24.1299991607666</v>
      </c>
      <c r="G30" s="212">
        <v>24.780000686645508</v>
      </c>
      <c r="H30" s="212">
        <v>26.149999618530273</v>
      </c>
      <c r="I30" s="212">
        <v>28.1299991607666</v>
      </c>
      <c r="J30" s="212">
        <v>29.899999618530273</v>
      </c>
      <c r="K30" s="212">
        <v>31.110000610351562</v>
      </c>
      <c r="L30" s="212">
        <v>31.59000015258789</v>
      </c>
      <c r="M30" s="212">
        <v>32.65999984741211</v>
      </c>
      <c r="N30" s="212">
        <v>34.150001525878906</v>
      </c>
      <c r="O30" s="212">
        <v>34.11000061035156</v>
      </c>
      <c r="P30" s="212">
        <v>33.34000015258789</v>
      </c>
      <c r="Q30" s="212">
        <v>32.130001068115234</v>
      </c>
      <c r="R30" s="212">
        <v>32.130001068115234</v>
      </c>
      <c r="S30" s="212">
        <v>27.979999542236328</v>
      </c>
      <c r="T30" s="212">
        <v>27.920000076293945</v>
      </c>
      <c r="U30" s="212">
        <v>27.90999984741211</v>
      </c>
      <c r="V30" s="212">
        <v>26.1200008392334</v>
      </c>
      <c r="W30" s="212">
        <v>24.770000457763672</v>
      </c>
      <c r="X30" s="212">
        <v>25.200000762939453</v>
      </c>
      <c r="Y30" s="212">
        <v>24.889999389648438</v>
      </c>
      <c r="Z30" s="219">
        <f t="shared" si="0"/>
        <v>28.196250120798748</v>
      </c>
      <c r="AA30" s="151">
        <v>35.20000076293945</v>
      </c>
      <c r="AB30" s="152" t="s">
        <v>159</v>
      </c>
      <c r="AC30" s="2">
        <v>28</v>
      </c>
      <c r="AD30" s="151">
        <v>23.84000015258789</v>
      </c>
      <c r="AE30" s="258" t="s">
        <v>367</v>
      </c>
      <c r="AF30" s="1"/>
    </row>
    <row r="31" spans="1:32" ht="11.25" customHeight="1">
      <c r="A31" s="220">
        <v>29</v>
      </c>
      <c r="B31" s="212">
        <v>24.6299991607666</v>
      </c>
      <c r="C31" s="212">
        <v>23.649999618530273</v>
      </c>
      <c r="D31" s="212">
        <v>23.149999618530273</v>
      </c>
      <c r="E31" s="212">
        <v>23.420000076293945</v>
      </c>
      <c r="F31" s="212">
        <v>24.309999465942383</v>
      </c>
      <c r="G31" s="212">
        <v>25.489999771118164</v>
      </c>
      <c r="H31" s="212">
        <v>26.829999923706055</v>
      </c>
      <c r="I31" s="212">
        <v>27.729999542236328</v>
      </c>
      <c r="J31" s="212">
        <v>27.270000457763672</v>
      </c>
      <c r="K31" s="212">
        <v>27.84000015258789</v>
      </c>
      <c r="L31" s="212">
        <v>27.959999084472656</v>
      </c>
      <c r="M31" s="212">
        <v>26.65999984741211</v>
      </c>
      <c r="N31" s="212">
        <v>27.270000457763672</v>
      </c>
      <c r="O31" s="212">
        <v>27.09000015258789</v>
      </c>
      <c r="P31" s="212">
        <v>25.200000762939453</v>
      </c>
      <c r="Q31" s="212">
        <v>25.079999923706055</v>
      </c>
      <c r="R31" s="212">
        <v>24.649999618530273</v>
      </c>
      <c r="S31" s="212">
        <v>24.360000610351562</v>
      </c>
      <c r="T31" s="212">
        <v>24.920000076293945</v>
      </c>
      <c r="U31" s="212">
        <v>24.610000610351562</v>
      </c>
      <c r="V31" s="212">
        <v>25.020000457763672</v>
      </c>
      <c r="W31" s="212">
        <v>22.579999923706055</v>
      </c>
      <c r="X31" s="212">
        <v>22.790000915527344</v>
      </c>
      <c r="Y31" s="212">
        <v>23.260000228881836</v>
      </c>
      <c r="Z31" s="219">
        <f t="shared" si="0"/>
        <v>25.240416685740154</v>
      </c>
      <c r="AA31" s="151">
        <v>28.329999923706055</v>
      </c>
      <c r="AB31" s="152" t="s">
        <v>341</v>
      </c>
      <c r="AC31" s="2">
        <v>29</v>
      </c>
      <c r="AD31" s="151">
        <v>21.920000076293945</v>
      </c>
      <c r="AE31" s="258" t="s">
        <v>368</v>
      </c>
      <c r="AF31" s="1"/>
    </row>
    <row r="32" spans="1:32" ht="11.25" customHeight="1">
      <c r="A32" s="220">
        <v>30</v>
      </c>
      <c r="B32" s="212">
        <v>22.360000610351562</v>
      </c>
      <c r="C32" s="212">
        <v>22.110000610351562</v>
      </c>
      <c r="D32" s="212">
        <v>23.40999984741211</v>
      </c>
      <c r="E32" s="212">
        <v>23.68000030517578</v>
      </c>
      <c r="F32" s="212">
        <v>23.770000457763672</v>
      </c>
      <c r="G32" s="212">
        <v>24.09000015258789</v>
      </c>
      <c r="H32" s="212">
        <v>22.700000762939453</v>
      </c>
      <c r="I32" s="212">
        <v>23.350000381469727</v>
      </c>
      <c r="J32" s="212">
        <v>22.729999542236328</v>
      </c>
      <c r="K32" s="212">
        <v>25.40999984741211</v>
      </c>
      <c r="L32" s="212">
        <v>24.219999313354492</v>
      </c>
      <c r="M32" s="212">
        <v>24.190000534057617</v>
      </c>
      <c r="N32" s="212">
        <v>22.489999771118164</v>
      </c>
      <c r="O32" s="212">
        <v>23.18000030517578</v>
      </c>
      <c r="P32" s="212">
        <v>23.770000457763672</v>
      </c>
      <c r="Q32" s="212">
        <v>23.760000228881836</v>
      </c>
      <c r="R32" s="212">
        <v>22.68000030517578</v>
      </c>
      <c r="S32" s="212">
        <v>22.940000534057617</v>
      </c>
      <c r="T32" s="212">
        <v>23.399999618530273</v>
      </c>
      <c r="U32" s="212">
        <v>22.799999237060547</v>
      </c>
      <c r="V32" s="212">
        <v>22.780000686645508</v>
      </c>
      <c r="W32" s="212">
        <v>22.850000381469727</v>
      </c>
      <c r="X32" s="212">
        <v>22.709999084472656</v>
      </c>
      <c r="Y32" s="212">
        <v>23.40999984741211</v>
      </c>
      <c r="Z32" s="219">
        <f t="shared" si="0"/>
        <v>23.2829167842865</v>
      </c>
      <c r="AA32" s="151">
        <v>25.690000534057617</v>
      </c>
      <c r="AB32" s="152" t="s">
        <v>351</v>
      </c>
      <c r="AC32" s="2">
        <v>30</v>
      </c>
      <c r="AD32" s="151">
        <v>21.579999923706055</v>
      </c>
      <c r="AE32" s="258" t="s">
        <v>369</v>
      </c>
      <c r="AF32" s="1"/>
    </row>
    <row r="33" spans="1:32" ht="11.25" customHeight="1">
      <c r="A33" s="220">
        <v>31</v>
      </c>
      <c r="B33" s="212">
        <v>23.1200008392334</v>
      </c>
      <c r="C33" s="212">
        <v>22.850000381469727</v>
      </c>
      <c r="D33" s="212">
        <v>23.360000610351562</v>
      </c>
      <c r="E33" s="212">
        <v>23.3700008392334</v>
      </c>
      <c r="F33" s="212">
        <v>23.6299991607666</v>
      </c>
      <c r="G33" s="212">
        <v>24.3700008392334</v>
      </c>
      <c r="H33" s="212">
        <v>25.760000228881836</v>
      </c>
      <c r="I33" s="212">
        <v>26.440000534057617</v>
      </c>
      <c r="J33" s="212">
        <v>28.700000762939453</v>
      </c>
      <c r="K33" s="212">
        <v>29.84000015258789</v>
      </c>
      <c r="L33" s="212">
        <v>31.540000915527344</v>
      </c>
      <c r="M33" s="212">
        <v>30.84000015258789</v>
      </c>
      <c r="N33" s="212">
        <v>28.780000686645508</v>
      </c>
      <c r="O33" s="212">
        <v>28.40999984741211</v>
      </c>
      <c r="P33" s="212">
        <v>27.84000015258789</v>
      </c>
      <c r="Q33" s="212">
        <v>28.290000915527344</v>
      </c>
      <c r="R33" s="212">
        <v>27.690000534057617</v>
      </c>
      <c r="S33" s="212">
        <v>26.270000457763672</v>
      </c>
      <c r="T33" s="212">
        <v>25.59000015258789</v>
      </c>
      <c r="U33" s="212">
        <v>24.479999542236328</v>
      </c>
      <c r="V33" s="212">
        <v>23.459999084472656</v>
      </c>
      <c r="W33" s="212">
        <v>23.690000534057617</v>
      </c>
      <c r="X33" s="212">
        <v>24.270000457763672</v>
      </c>
      <c r="Y33" s="212">
        <v>24.5</v>
      </c>
      <c r="Z33" s="219">
        <f t="shared" si="0"/>
        <v>26.128750324249268</v>
      </c>
      <c r="AA33" s="151">
        <v>33.02000045776367</v>
      </c>
      <c r="AB33" s="152" t="s">
        <v>352</v>
      </c>
      <c r="AC33" s="2">
        <v>31</v>
      </c>
      <c r="AD33" s="151">
        <v>22.780000686645508</v>
      </c>
      <c r="AE33" s="258" t="s">
        <v>354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23.162580613167055</v>
      </c>
      <c r="C34" s="222">
        <f t="shared" si="1"/>
        <v>22.952903316866966</v>
      </c>
      <c r="D34" s="222">
        <f t="shared" si="1"/>
        <v>22.939999795729115</v>
      </c>
      <c r="E34" s="222">
        <f t="shared" si="1"/>
        <v>22.829032405730217</v>
      </c>
      <c r="F34" s="222">
        <f t="shared" si="1"/>
        <v>22.753225818757087</v>
      </c>
      <c r="G34" s="222">
        <f t="shared" si="1"/>
        <v>23.02322572277438</v>
      </c>
      <c r="H34" s="222">
        <f t="shared" si="1"/>
        <v>23.775161312472434</v>
      </c>
      <c r="I34" s="222">
        <f t="shared" si="1"/>
        <v>24.779677544870683</v>
      </c>
      <c r="J34" s="222">
        <f t="shared" si="1"/>
        <v>25.86258069930538</v>
      </c>
      <c r="K34" s="222">
        <f t="shared" si="1"/>
        <v>26.879032258064516</v>
      </c>
      <c r="L34" s="222">
        <f t="shared" si="1"/>
        <v>27.27516125094506</v>
      </c>
      <c r="M34" s="222">
        <f t="shared" si="1"/>
        <v>27.264193504087388</v>
      </c>
      <c r="N34" s="222">
        <f t="shared" si="1"/>
        <v>26.925484072777532</v>
      </c>
      <c r="O34" s="222">
        <f t="shared" si="1"/>
        <v>26.74709676927136</v>
      </c>
      <c r="P34" s="222">
        <f t="shared" si="1"/>
        <v>26.75612929559523</v>
      </c>
      <c r="Q34" s="222">
        <f t="shared" si="1"/>
        <v>26.328064580117502</v>
      </c>
      <c r="R34" s="222">
        <f>AVERAGE(R3:R33)</f>
        <v>25.94290333409463</v>
      </c>
      <c r="S34" s="222">
        <f aca="true" t="shared" si="2" ref="S34:Y34">AVERAGE(S3:S33)</f>
        <v>25.208387067241052</v>
      </c>
      <c r="T34" s="222">
        <f t="shared" si="2"/>
        <v>24.76354826650312</v>
      </c>
      <c r="U34" s="222">
        <f t="shared" si="2"/>
        <v>24.59741924655053</v>
      </c>
      <c r="V34" s="222">
        <f t="shared" si="2"/>
        <v>24.31322583844585</v>
      </c>
      <c r="W34" s="222">
        <f t="shared" si="2"/>
        <v>23.876774203392767</v>
      </c>
      <c r="X34" s="222">
        <f t="shared" si="2"/>
        <v>23.78193535343293</v>
      </c>
      <c r="Y34" s="222">
        <f t="shared" si="2"/>
        <v>23.49258053687311</v>
      </c>
      <c r="Z34" s="222">
        <f>AVERAGE(B3:Y33)</f>
        <v>24.842930116961078</v>
      </c>
      <c r="AA34" s="223">
        <f>(AVERAGE(最高))</f>
        <v>29.053548505229333</v>
      </c>
      <c r="AB34" s="224"/>
      <c r="AC34" s="225"/>
      <c r="AD34" s="223">
        <f>(AVERAGE(最低))</f>
        <v>21.782903179045647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15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0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29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14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35.20000076293945</v>
      </c>
      <c r="C46" s="158">
        <v>28</v>
      </c>
      <c r="D46" s="159" t="s">
        <v>159</v>
      </c>
      <c r="E46" s="202"/>
      <c r="F46" s="156"/>
      <c r="G46" s="157">
        <f>MIN(最低)</f>
        <v>17.450000762939453</v>
      </c>
      <c r="H46" s="158">
        <v>13</v>
      </c>
      <c r="I46" s="260" t="s">
        <v>252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8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23.8799991607666</v>
      </c>
      <c r="C3" s="212">
        <v>22.899999618530273</v>
      </c>
      <c r="D3" s="212">
        <v>23.520000457763672</v>
      </c>
      <c r="E3" s="212">
        <v>23.15999984741211</v>
      </c>
      <c r="F3" s="212">
        <v>23.25</v>
      </c>
      <c r="G3" s="212">
        <v>23.59000015258789</v>
      </c>
      <c r="H3" s="212">
        <v>25.219999313354492</v>
      </c>
      <c r="I3" s="212">
        <v>26.579999923706055</v>
      </c>
      <c r="J3" s="212">
        <v>28.440000534057617</v>
      </c>
      <c r="K3" s="212">
        <v>27.18000030517578</v>
      </c>
      <c r="L3" s="212">
        <v>27.440000534057617</v>
      </c>
      <c r="M3" s="212">
        <v>27.219999313354492</v>
      </c>
      <c r="N3" s="212">
        <v>27.1200008392334</v>
      </c>
      <c r="O3" s="212">
        <v>27.360000610351562</v>
      </c>
      <c r="P3" s="212">
        <v>27.030000686645508</v>
      </c>
      <c r="Q3" s="212">
        <v>26.040000915527344</v>
      </c>
      <c r="R3" s="212">
        <v>26.350000381469727</v>
      </c>
      <c r="S3" s="212">
        <v>25.200000762939453</v>
      </c>
      <c r="T3" s="212">
        <v>24.850000381469727</v>
      </c>
      <c r="U3" s="212">
        <v>25.1299991607666</v>
      </c>
      <c r="V3" s="212">
        <v>25.420000076293945</v>
      </c>
      <c r="W3" s="212">
        <v>24.389999389648438</v>
      </c>
      <c r="X3" s="212">
        <v>24.93000030517578</v>
      </c>
      <c r="Y3" s="212">
        <v>23.260000228881836</v>
      </c>
      <c r="Z3" s="219">
        <f aca="true" t="shared" si="0" ref="Z3:Z33">AVERAGE(B3:Y3)</f>
        <v>25.394166787465412</v>
      </c>
      <c r="AA3" s="151">
        <v>29.18000030517578</v>
      </c>
      <c r="AB3" s="152" t="s">
        <v>244</v>
      </c>
      <c r="AC3" s="2">
        <v>1</v>
      </c>
      <c r="AD3" s="151">
        <v>22.329999923706055</v>
      </c>
      <c r="AE3" s="258" t="s">
        <v>390</v>
      </c>
      <c r="AF3" s="1"/>
    </row>
    <row r="4" spans="1:32" ht="11.25" customHeight="1">
      <c r="A4" s="220">
        <v>2</v>
      </c>
      <c r="B4" s="212">
        <v>25.229999542236328</v>
      </c>
      <c r="C4" s="212">
        <v>24.18000030517578</v>
      </c>
      <c r="D4" s="212">
        <v>25.450000762939453</v>
      </c>
      <c r="E4" s="212">
        <v>25.68000030517578</v>
      </c>
      <c r="F4" s="212">
        <v>25.709999084472656</v>
      </c>
      <c r="G4" s="212">
        <v>23.700000762939453</v>
      </c>
      <c r="H4" s="212">
        <v>26</v>
      </c>
      <c r="I4" s="212">
        <v>26.15999984741211</v>
      </c>
      <c r="J4" s="212">
        <v>27.479999542236328</v>
      </c>
      <c r="K4" s="212">
        <v>26.40999984741211</v>
      </c>
      <c r="L4" s="212">
        <v>27.479999542236328</v>
      </c>
      <c r="M4" s="212">
        <v>27.030000686645508</v>
      </c>
      <c r="N4" s="212">
        <v>26.700000762939453</v>
      </c>
      <c r="O4" s="212">
        <v>25.389999389648438</v>
      </c>
      <c r="P4" s="212">
        <v>25.25</v>
      </c>
      <c r="Q4" s="212">
        <v>26.420000076293945</v>
      </c>
      <c r="R4" s="212">
        <v>24.600000381469727</v>
      </c>
      <c r="S4" s="213">
        <v>25.100000381469727</v>
      </c>
      <c r="T4" s="212">
        <v>25.1299991607666</v>
      </c>
      <c r="U4" s="212">
        <v>25.479999542236328</v>
      </c>
      <c r="V4" s="212">
        <v>25.959999084472656</v>
      </c>
      <c r="W4" s="212">
        <v>26.020000457763672</v>
      </c>
      <c r="X4" s="212">
        <v>25.790000915527344</v>
      </c>
      <c r="Y4" s="212">
        <v>25.530000686645508</v>
      </c>
      <c r="Z4" s="219">
        <f t="shared" si="0"/>
        <v>25.745000044504803</v>
      </c>
      <c r="AA4" s="151">
        <v>28.610000610351562</v>
      </c>
      <c r="AB4" s="152" t="s">
        <v>316</v>
      </c>
      <c r="AC4" s="2">
        <v>2</v>
      </c>
      <c r="AD4" s="151">
        <v>22.90999984741211</v>
      </c>
      <c r="AE4" s="258" t="s">
        <v>391</v>
      </c>
      <c r="AF4" s="1"/>
    </row>
    <row r="5" spans="1:32" ht="11.25" customHeight="1">
      <c r="A5" s="220">
        <v>3</v>
      </c>
      <c r="B5" s="212">
        <v>25.469999313354492</v>
      </c>
      <c r="C5" s="212">
        <v>24.6299991607666</v>
      </c>
      <c r="D5" s="212">
        <v>24.75</v>
      </c>
      <c r="E5" s="212">
        <v>24.559999465942383</v>
      </c>
      <c r="F5" s="212">
        <v>25.43000030517578</v>
      </c>
      <c r="G5" s="212">
        <v>25.799999237060547</v>
      </c>
      <c r="H5" s="212">
        <v>26.309999465942383</v>
      </c>
      <c r="I5" s="212">
        <v>27.510000228881836</v>
      </c>
      <c r="J5" s="212">
        <v>26.65999984741211</v>
      </c>
      <c r="K5" s="212">
        <v>28.1200008392334</v>
      </c>
      <c r="L5" s="212">
        <v>27.010000228881836</v>
      </c>
      <c r="M5" s="212">
        <v>27.829999923706055</v>
      </c>
      <c r="N5" s="212">
        <v>27.530000686645508</v>
      </c>
      <c r="O5" s="212">
        <v>27.139999389648438</v>
      </c>
      <c r="P5" s="212">
        <v>26.6200008392334</v>
      </c>
      <c r="Q5" s="212">
        <v>26.3700008392334</v>
      </c>
      <c r="R5" s="212">
        <v>26.6200008392334</v>
      </c>
      <c r="S5" s="212">
        <v>25.799999237060547</v>
      </c>
      <c r="T5" s="212">
        <v>25.309999465942383</v>
      </c>
      <c r="U5" s="212">
        <v>26.760000228881836</v>
      </c>
      <c r="V5" s="212">
        <v>26.56999969482422</v>
      </c>
      <c r="W5" s="212">
        <v>26.420000076293945</v>
      </c>
      <c r="X5" s="212">
        <v>26.190000534057617</v>
      </c>
      <c r="Y5" s="212">
        <v>25.93000030517578</v>
      </c>
      <c r="Z5" s="219">
        <f t="shared" si="0"/>
        <v>26.305833339691162</v>
      </c>
      <c r="AA5" s="151">
        <v>28.68000030517578</v>
      </c>
      <c r="AB5" s="152" t="s">
        <v>120</v>
      </c>
      <c r="AC5" s="2">
        <v>3</v>
      </c>
      <c r="AD5" s="151">
        <v>23.81999969482422</v>
      </c>
      <c r="AE5" s="258" t="s">
        <v>392</v>
      </c>
      <c r="AF5" s="1"/>
    </row>
    <row r="6" spans="1:32" ht="11.25" customHeight="1">
      <c r="A6" s="220">
        <v>4</v>
      </c>
      <c r="B6" s="212">
        <v>25.860000610351562</v>
      </c>
      <c r="C6" s="212">
        <v>25.530000686645508</v>
      </c>
      <c r="D6" s="212">
        <v>25.479999542236328</v>
      </c>
      <c r="E6" s="212">
        <v>25.239999771118164</v>
      </c>
      <c r="F6" s="212">
        <v>25.719999313354492</v>
      </c>
      <c r="G6" s="212">
        <v>26.1200008392334</v>
      </c>
      <c r="H6" s="212">
        <v>27.059999465942383</v>
      </c>
      <c r="I6" s="212">
        <v>28.40999984741211</v>
      </c>
      <c r="J6" s="212">
        <v>26.170000076293945</v>
      </c>
      <c r="K6" s="212">
        <v>26.729999542236328</v>
      </c>
      <c r="L6" s="212">
        <v>26.209999084472656</v>
      </c>
      <c r="M6" s="212">
        <v>26.790000915527344</v>
      </c>
      <c r="N6" s="212">
        <v>26.5</v>
      </c>
      <c r="O6" s="212">
        <v>27.790000915527344</v>
      </c>
      <c r="P6" s="212">
        <v>27.450000762939453</v>
      </c>
      <c r="Q6" s="212">
        <v>27.850000381469727</v>
      </c>
      <c r="R6" s="212">
        <v>27.690000534057617</v>
      </c>
      <c r="S6" s="212">
        <v>27.6200008392334</v>
      </c>
      <c r="T6" s="212">
        <v>26.829999923706055</v>
      </c>
      <c r="U6" s="212">
        <v>26.889999389648438</v>
      </c>
      <c r="V6" s="212">
        <v>27.309999465942383</v>
      </c>
      <c r="W6" s="212">
        <v>27.110000610351562</v>
      </c>
      <c r="X6" s="212">
        <v>26.6299991607666</v>
      </c>
      <c r="Y6" s="212">
        <v>26.309999465942383</v>
      </c>
      <c r="Z6" s="219">
        <f t="shared" si="0"/>
        <v>26.720833381017048</v>
      </c>
      <c r="AA6" s="151">
        <v>28.989999771118164</v>
      </c>
      <c r="AB6" s="152" t="s">
        <v>370</v>
      </c>
      <c r="AC6" s="2">
        <v>4</v>
      </c>
      <c r="AD6" s="151">
        <v>25.190000534057617</v>
      </c>
      <c r="AE6" s="258" t="s">
        <v>92</v>
      </c>
      <c r="AF6" s="1"/>
    </row>
    <row r="7" spans="1:32" ht="11.25" customHeight="1">
      <c r="A7" s="220">
        <v>5</v>
      </c>
      <c r="B7" s="212">
        <v>26.1200008392334</v>
      </c>
      <c r="C7" s="212">
        <v>26.1200008392334</v>
      </c>
      <c r="D7" s="212">
        <v>26.1200008392334</v>
      </c>
      <c r="E7" s="212">
        <v>25.670000076293945</v>
      </c>
      <c r="F7" s="212">
        <v>25.489999771118164</v>
      </c>
      <c r="G7" s="212">
        <v>26.149999618530273</v>
      </c>
      <c r="H7" s="212">
        <v>27.350000381469727</v>
      </c>
      <c r="I7" s="212">
        <v>28.219999313354492</v>
      </c>
      <c r="J7" s="212">
        <v>29.690000534057617</v>
      </c>
      <c r="K7" s="212">
        <v>30.610000610351562</v>
      </c>
      <c r="L7" s="212">
        <v>29.520000457763672</v>
      </c>
      <c r="M7" s="212">
        <v>28.65999984741211</v>
      </c>
      <c r="N7" s="212">
        <v>28.610000610351562</v>
      </c>
      <c r="O7" s="212">
        <v>28.639999389648438</v>
      </c>
      <c r="P7" s="212">
        <v>29.530000686645508</v>
      </c>
      <c r="Q7" s="212">
        <v>29.700000762939453</v>
      </c>
      <c r="R7" s="212">
        <v>28.75</v>
      </c>
      <c r="S7" s="212">
        <v>28.010000228881836</v>
      </c>
      <c r="T7" s="212">
        <v>27.399999618530273</v>
      </c>
      <c r="U7" s="212">
        <v>27.549999237060547</v>
      </c>
      <c r="V7" s="212">
        <v>27.889999389648438</v>
      </c>
      <c r="W7" s="212">
        <v>27.530000686645508</v>
      </c>
      <c r="X7" s="212">
        <v>27.079999923706055</v>
      </c>
      <c r="Y7" s="212">
        <v>26.639999389648438</v>
      </c>
      <c r="Z7" s="219">
        <f t="shared" si="0"/>
        <v>27.793750127156574</v>
      </c>
      <c r="AA7" s="151">
        <v>32.36000061035156</v>
      </c>
      <c r="AB7" s="152" t="s">
        <v>268</v>
      </c>
      <c r="AC7" s="2">
        <v>5</v>
      </c>
      <c r="AD7" s="151">
        <v>25.31999969482422</v>
      </c>
      <c r="AE7" s="258" t="s">
        <v>393</v>
      </c>
      <c r="AF7" s="1"/>
    </row>
    <row r="8" spans="1:32" ht="11.25" customHeight="1">
      <c r="A8" s="220">
        <v>6</v>
      </c>
      <c r="B8" s="212">
        <v>26.25</v>
      </c>
      <c r="C8" s="212">
        <v>26.049999237060547</v>
      </c>
      <c r="D8" s="212">
        <v>25.850000381469727</v>
      </c>
      <c r="E8" s="212">
        <v>25.639999389648438</v>
      </c>
      <c r="F8" s="212">
        <v>25.510000228881836</v>
      </c>
      <c r="G8" s="212">
        <v>26.170000076293945</v>
      </c>
      <c r="H8" s="212">
        <v>27.5</v>
      </c>
      <c r="I8" s="212">
        <v>25.899999618530273</v>
      </c>
      <c r="J8" s="212">
        <v>28.219999313354492</v>
      </c>
      <c r="K8" s="212">
        <v>29.889999389648438</v>
      </c>
      <c r="L8" s="212">
        <v>27.969999313354492</v>
      </c>
      <c r="M8" s="212">
        <v>30.6200008392334</v>
      </c>
      <c r="N8" s="212">
        <v>28.350000381469727</v>
      </c>
      <c r="O8" s="212">
        <v>27.549999237060547</v>
      </c>
      <c r="P8" s="212">
        <v>26.809999465942383</v>
      </c>
      <c r="Q8" s="212">
        <v>26.110000610351562</v>
      </c>
      <c r="R8" s="212">
        <v>26.709999084472656</v>
      </c>
      <c r="S8" s="212">
        <v>25.889999389648438</v>
      </c>
      <c r="T8" s="212">
        <v>27.09000015258789</v>
      </c>
      <c r="U8" s="212">
        <v>26.8700008392334</v>
      </c>
      <c r="V8" s="212">
        <v>26.649999618530273</v>
      </c>
      <c r="W8" s="212">
        <v>26.149999618530273</v>
      </c>
      <c r="X8" s="212">
        <v>25.829999923706055</v>
      </c>
      <c r="Y8" s="212">
        <v>25.190000534057617</v>
      </c>
      <c r="Z8" s="219">
        <f t="shared" si="0"/>
        <v>26.865416526794434</v>
      </c>
      <c r="AA8" s="151">
        <v>30.850000381469727</v>
      </c>
      <c r="AB8" s="152" t="s">
        <v>308</v>
      </c>
      <c r="AC8" s="2">
        <v>6</v>
      </c>
      <c r="AD8" s="151">
        <v>25.149999618530273</v>
      </c>
      <c r="AE8" s="258" t="s">
        <v>184</v>
      </c>
      <c r="AF8" s="1"/>
    </row>
    <row r="9" spans="1:32" ht="11.25" customHeight="1">
      <c r="A9" s="220">
        <v>7</v>
      </c>
      <c r="B9" s="212">
        <v>24.8700008392334</v>
      </c>
      <c r="C9" s="212">
        <v>24.68000030517578</v>
      </c>
      <c r="D9" s="212">
        <v>24.059999465942383</v>
      </c>
      <c r="E9" s="212">
        <v>23.3700008392334</v>
      </c>
      <c r="F9" s="212">
        <v>23.350000381469727</v>
      </c>
      <c r="G9" s="212">
        <v>23.889999389648438</v>
      </c>
      <c r="H9" s="212">
        <v>24.889999389648438</v>
      </c>
      <c r="I9" s="212">
        <v>27.290000915527344</v>
      </c>
      <c r="J9" s="212">
        <v>28.56999969482422</v>
      </c>
      <c r="K9" s="212">
        <v>30.299999237060547</v>
      </c>
      <c r="L9" s="212">
        <v>29.969999313354492</v>
      </c>
      <c r="M9" s="212">
        <v>28.510000228881836</v>
      </c>
      <c r="N9" s="212">
        <v>27.90999984741211</v>
      </c>
      <c r="O9" s="212">
        <v>28.940000534057617</v>
      </c>
      <c r="P9" s="212">
        <v>28.420000076293945</v>
      </c>
      <c r="Q9" s="212">
        <v>28.350000381469727</v>
      </c>
      <c r="R9" s="212">
        <v>28.809999465942383</v>
      </c>
      <c r="S9" s="212">
        <v>28.25</v>
      </c>
      <c r="T9" s="212">
        <v>28.649999618530273</v>
      </c>
      <c r="U9" s="212">
        <v>28.059999465942383</v>
      </c>
      <c r="V9" s="212">
        <v>27.489999771118164</v>
      </c>
      <c r="W9" s="212">
        <v>27.100000381469727</v>
      </c>
      <c r="X9" s="212">
        <v>26.420000076293945</v>
      </c>
      <c r="Y9" s="212">
        <v>24.90999984741211</v>
      </c>
      <c r="Z9" s="219">
        <f t="shared" si="0"/>
        <v>26.960833311080933</v>
      </c>
      <c r="AA9" s="151">
        <v>32.279998779296875</v>
      </c>
      <c r="AB9" s="152" t="s">
        <v>371</v>
      </c>
      <c r="AC9" s="2">
        <v>7</v>
      </c>
      <c r="AD9" s="151">
        <v>23</v>
      </c>
      <c r="AE9" s="258" t="s">
        <v>251</v>
      </c>
      <c r="AF9" s="1"/>
    </row>
    <row r="10" spans="1:32" ht="11.25" customHeight="1">
      <c r="A10" s="220">
        <v>8</v>
      </c>
      <c r="B10" s="212">
        <v>24.34000015258789</v>
      </c>
      <c r="C10" s="212">
        <v>24.18000030517578</v>
      </c>
      <c r="D10" s="212">
        <v>23.149999618530273</v>
      </c>
      <c r="E10" s="212">
        <v>23.030000686645508</v>
      </c>
      <c r="F10" s="212">
        <v>22.81999969482422</v>
      </c>
      <c r="G10" s="212">
        <v>23.56999969482422</v>
      </c>
      <c r="H10" s="212">
        <v>25.06999969482422</v>
      </c>
      <c r="I10" s="212">
        <v>28.110000610351562</v>
      </c>
      <c r="J10" s="212">
        <v>29.329999923706055</v>
      </c>
      <c r="K10" s="212">
        <v>28.309999465942383</v>
      </c>
      <c r="L10" s="212">
        <v>28.889999389648438</v>
      </c>
      <c r="M10" s="212">
        <v>28.1200008392334</v>
      </c>
      <c r="N10" s="212">
        <v>28.459999084472656</v>
      </c>
      <c r="O10" s="212">
        <v>28.229999542236328</v>
      </c>
      <c r="P10" s="212">
        <v>28.219999313354492</v>
      </c>
      <c r="Q10" s="212">
        <v>26.760000228881836</v>
      </c>
      <c r="R10" s="212">
        <v>27.329999923706055</v>
      </c>
      <c r="S10" s="212">
        <v>27.350000381469727</v>
      </c>
      <c r="T10" s="212">
        <v>28.489999771118164</v>
      </c>
      <c r="U10" s="212">
        <v>28.579999923706055</v>
      </c>
      <c r="V10" s="212">
        <v>27.959999084472656</v>
      </c>
      <c r="W10" s="212">
        <v>27.75</v>
      </c>
      <c r="X10" s="212">
        <v>27.299999237060547</v>
      </c>
      <c r="Y10" s="212">
        <v>26.899999618530273</v>
      </c>
      <c r="Z10" s="219">
        <f t="shared" si="0"/>
        <v>26.760416507720947</v>
      </c>
      <c r="AA10" s="151">
        <v>30.15999984741211</v>
      </c>
      <c r="AB10" s="152" t="s">
        <v>372</v>
      </c>
      <c r="AC10" s="2">
        <v>8</v>
      </c>
      <c r="AD10" s="151">
        <v>22.68000030517578</v>
      </c>
      <c r="AE10" s="258" t="s">
        <v>394</v>
      </c>
      <c r="AF10" s="1"/>
    </row>
    <row r="11" spans="1:32" ht="11.25" customHeight="1">
      <c r="A11" s="220">
        <v>9</v>
      </c>
      <c r="B11" s="212">
        <v>26.75</v>
      </c>
      <c r="C11" s="212">
        <v>26.170000076293945</v>
      </c>
      <c r="D11" s="212">
        <v>26.030000686645508</v>
      </c>
      <c r="E11" s="212">
        <v>25.43000030517578</v>
      </c>
      <c r="F11" s="212">
        <v>25.200000762939453</v>
      </c>
      <c r="G11" s="212">
        <v>25.739999771118164</v>
      </c>
      <c r="H11" s="212">
        <v>25.760000228881836</v>
      </c>
      <c r="I11" s="212">
        <v>26.600000381469727</v>
      </c>
      <c r="J11" s="212">
        <v>25.979999542236328</v>
      </c>
      <c r="K11" s="212">
        <v>26.18000030517578</v>
      </c>
      <c r="L11" s="212">
        <v>27.540000915527344</v>
      </c>
      <c r="M11" s="212">
        <v>27.899999618530273</v>
      </c>
      <c r="N11" s="212">
        <v>28.670000076293945</v>
      </c>
      <c r="O11" s="212">
        <v>28.829999923706055</v>
      </c>
      <c r="P11" s="212">
        <v>29.690000534057617</v>
      </c>
      <c r="Q11" s="212">
        <v>29.350000381469727</v>
      </c>
      <c r="R11" s="212">
        <v>28.420000076293945</v>
      </c>
      <c r="S11" s="212">
        <v>27.110000610351562</v>
      </c>
      <c r="T11" s="212">
        <v>27.200000762939453</v>
      </c>
      <c r="U11" s="212">
        <v>26.649999618530273</v>
      </c>
      <c r="V11" s="212">
        <v>26.209999084472656</v>
      </c>
      <c r="W11" s="212">
        <v>25.350000381469727</v>
      </c>
      <c r="X11" s="212">
        <v>25.920000076293945</v>
      </c>
      <c r="Y11" s="212">
        <v>26.190000534057617</v>
      </c>
      <c r="Z11" s="219">
        <f t="shared" si="0"/>
        <v>26.869583527247112</v>
      </c>
      <c r="AA11" s="151">
        <v>29.829999923706055</v>
      </c>
      <c r="AB11" s="152" t="s">
        <v>373</v>
      </c>
      <c r="AC11" s="2">
        <v>9</v>
      </c>
      <c r="AD11" s="151">
        <v>24.889999389648438</v>
      </c>
      <c r="AE11" s="258" t="s">
        <v>395</v>
      </c>
      <c r="AF11" s="1"/>
    </row>
    <row r="12" spans="1:32" ht="11.25" customHeight="1">
      <c r="A12" s="228">
        <v>10</v>
      </c>
      <c r="B12" s="214">
        <v>26.100000381469727</v>
      </c>
      <c r="C12" s="214">
        <v>25.760000228881836</v>
      </c>
      <c r="D12" s="214">
        <v>25.450000762939453</v>
      </c>
      <c r="E12" s="214">
        <v>24.920000076293945</v>
      </c>
      <c r="F12" s="214">
        <v>24.700000762939453</v>
      </c>
      <c r="G12" s="214">
        <v>24.270000457763672</v>
      </c>
      <c r="H12" s="214">
        <v>26.290000915527344</v>
      </c>
      <c r="I12" s="214">
        <v>27.770000457763672</v>
      </c>
      <c r="J12" s="214">
        <v>27.1299991607666</v>
      </c>
      <c r="K12" s="214">
        <v>28.270000457763672</v>
      </c>
      <c r="L12" s="214">
        <v>28.020000457763672</v>
      </c>
      <c r="M12" s="214">
        <v>26.84000015258789</v>
      </c>
      <c r="N12" s="214">
        <v>26.780000686645508</v>
      </c>
      <c r="O12" s="214">
        <v>27.6299991607666</v>
      </c>
      <c r="P12" s="214">
        <v>27.18000030517578</v>
      </c>
      <c r="Q12" s="214">
        <v>27.290000915527344</v>
      </c>
      <c r="R12" s="214">
        <v>27.389999389648438</v>
      </c>
      <c r="S12" s="214">
        <v>26.469999313354492</v>
      </c>
      <c r="T12" s="214">
        <v>25.5</v>
      </c>
      <c r="U12" s="214">
        <v>25.790000915527344</v>
      </c>
      <c r="V12" s="214">
        <v>25.520000457763672</v>
      </c>
      <c r="W12" s="214">
        <v>25.450000762939453</v>
      </c>
      <c r="X12" s="214">
        <v>25.420000076293945</v>
      </c>
      <c r="Y12" s="214">
        <v>24.809999465942383</v>
      </c>
      <c r="Z12" s="229">
        <f t="shared" si="0"/>
        <v>26.28125023841858</v>
      </c>
      <c r="AA12" s="157">
        <v>28.950000762939453</v>
      </c>
      <c r="AB12" s="215" t="s">
        <v>374</v>
      </c>
      <c r="AC12" s="216">
        <v>10</v>
      </c>
      <c r="AD12" s="157">
        <v>24.18000030517578</v>
      </c>
      <c r="AE12" s="259" t="s">
        <v>396</v>
      </c>
      <c r="AF12" s="1"/>
    </row>
    <row r="13" spans="1:32" ht="11.25" customHeight="1">
      <c r="A13" s="220">
        <v>11</v>
      </c>
      <c r="B13" s="212">
        <v>25.989999771118164</v>
      </c>
      <c r="C13" s="212">
        <v>25.989999771118164</v>
      </c>
      <c r="D13" s="212">
        <v>25.040000915527344</v>
      </c>
      <c r="E13" s="212">
        <v>24.270000457763672</v>
      </c>
      <c r="F13" s="212">
        <v>24.899999618530273</v>
      </c>
      <c r="G13" s="212">
        <v>25.540000915527344</v>
      </c>
      <c r="H13" s="212">
        <v>26.780000686645508</v>
      </c>
      <c r="I13" s="212">
        <v>26.8700008392334</v>
      </c>
      <c r="J13" s="212">
        <v>27.579999923706055</v>
      </c>
      <c r="K13" s="212">
        <v>27.760000228881836</v>
      </c>
      <c r="L13" s="212">
        <v>27.510000228881836</v>
      </c>
      <c r="M13" s="212">
        <v>27.739999771118164</v>
      </c>
      <c r="N13" s="212">
        <v>27.579999923706055</v>
      </c>
      <c r="O13" s="212">
        <v>27.489999771118164</v>
      </c>
      <c r="P13" s="212">
        <v>27.739999771118164</v>
      </c>
      <c r="Q13" s="212">
        <v>27.770000457763672</v>
      </c>
      <c r="R13" s="212">
        <v>27.6299991607666</v>
      </c>
      <c r="S13" s="212">
        <v>27.25</v>
      </c>
      <c r="T13" s="212">
        <v>27.1200008392334</v>
      </c>
      <c r="U13" s="212">
        <v>26.25</v>
      </c>
      <c r="V13" s="212">
        <v>26.360000610351562</v>
      </c>
      <c r="W13" s="212">
        <v>26.209999084472656</v>
      </c>
      <c r="X13" s="212">
        <v>25.350000381469727</v>
      </c>
      <c r="Y13" s="212">
        <v>25.31999969482422</v>
      </c>
      <c r="Z13" s="219">
        <f t="shared" si="0"/>
        <v>26.58500011761983</v>
      </c>
      <c r="AA13" s="151">
        <v>29.510000228881836</v>
      </c>
      <c r="AB13" s="152" t="s">
        <v>375</v>
      </c>
      <c r="AC13" s="2">
        <v>11</v>
      </c>
      <c r="AD13" s="151">
        <v>24.020000457763672</v>
      </c>
      <c r="AE13" s="258" t="s">
        <v>257</v>
      </c>
      <c r="AF13" s="1"/>
    </row>
    <row r="14" spans="1:32" ht="11.25" customHeight="1">
      <c r="A14" s="220">
        <v>12</v>
      </c>
      <c r="B14" s="212">
        <v>25.530000686645508</v>
      </c>
      <c r="C14" s="212">
        <v>25.549999237060547</v>
      </c>
      <c r="D14" s="212">
        <v>25.40999984741211</v>
      </c>
      <c r="E14" s="212">
        <v>25.100000381469727</v>
      </c>
      <c r="F14" s="212">
        <v>25.530000686645508</v>
      </c>
      <c r="G14" s="212">
        <v>26.209999084472656</v>
      </c>
      <c r="H14" s="212">
        <v>27.420000076293945</v>
      </c>
      <c r="I14" s="212">
        <v>28.90999984741211</v>
      </c>
      <c r="J14" s="212">
        <v>29.700000762939453</v>
      </c>
      <c r="K14" s="212">
        <v>30.649999618530273</v>
      </c>
      <c r="L14" s="212">
        <v>33.06999969482422</v>
      </c>
      <c r="M14" s="212">
        <v>32.099998474121094</v>
      </c>
      <c r="N14" s="212">
        <v>31.489999771118164</v>
      </c>
      <c r="O14" s="212">
        <v>30.68000030517578</v>
      </c>
      <c r="P14" s="212">
        <v>30.260000228881836</v>
      </c>
      <c r="Q14" s="212">
        <v>27.84000015258789</v>
      </c>
      <c r="R14" s="212">
        <v>26.690000534057617</v>
      </c>
      <c r="S14" s="212">
        <v>26.350000381469727</v>
      </c>
      <c r="T14" s="212">
        <v>26.309999465942383</v>
      </c>
      <c r="U14" s="212">
        <v>26.450000762939453</v>
      </c>
      <c r="V14" s="212">
        <v>26.25</v>
      </c>
      <c r="W14" s="212">
        <v>26.139999389648438</v>
      </c>
      <c r="X14" s="212">
        <v>24.6299991607666</v>
      </c>
      <c r="Y14" s="212">
        <v>24.010000228881836</v>
      </c>
      <c r="Z14" s="219">
        <f t="shared" si="0"/>
        <v>27.59499994913737</v>
      </c>
      <c r="AA14" s="151">
        <v>33.5</v>
      </c>
      <c r="AB14" s="152" t="s">
        <v>376</v>
      </c>
      <c r="AC14" s="2">
        <v>12</v>
      </c>
      <c r="AD14" s="151">
        <v>23.280000686645508</v>
      </c>
      <c r="AE14" s="258" t="s">
        <v>397</v>
      </c>
      <c r="AF14" s="1"/>
    </row>
    <row r="15" spans="1:32" ht="11.25" customHeight="1">
      <c r="A15" s="220">
        <v>13</v>
      </c>
      <c r="B15" s="212">
        <v>25.360000610351562</v>
      </c>
      <c r="C15" s="212">
        <v>25.59000015258789</v>
      </c>
      <c r="D15" s="212">
        <v>26.110000610351562</v>
      </c>
      <c r="E15" s="212">
        <v>26.010000228881836</v>
      </c>
      <c r="F15" s="212">
        <v>23.969999313354492</v>
      </c>
      <c r="G15" s="212">
        <v>24.989999771118164</v>
      </c>
      <c r="H15" s="212">
        <v>24.56999969482422</v>
      </c>
      <c r="I15" s="212">
        <v>24.850000381469727</v>
      </c>
      <c r="J15" s="212">
        <v>27.170000076293945</v>
      </c>
      <c r="K15" s="212">
        <v>25.8799991607666</v>
      </c>
      <c r="L15" s="212">
        <v>26.040000915527344</v>
      </c>
      <c r="M15" s="212">
        <v>26.729999542236328</v>
      </c>
      <c r="N15" s="212">
        <v>27.1200008392334</v>
      </c>
      <c r="O15" s="212">
        <v>27.280000686645508</v>
      </c>
      <c r="P15" s="212">
        <v>26.389999389648438</v>
      </c>
      <c r="Q15" s="212">
        <v>25.739999771118164</v>
      </c>
      <c r="R15" s="212">
        <v>25.389999389648438</v>
      </c>
      <c r="S15" s="212">
        <v>25.31999969482422</v>
      </c>
      <c r="T15" s="212">
        <v>25.440000534057617</v>
      </c>
      <c r="U15" s="212">
        <v>25.850000381469727</v>
      </c>
      <c r="V15" s="212">
        <v>25.809999465942383</v>
      </c>
      <c r="W15" s="212">
        <v>25.670000076293945</v>
      </c>
      <c r="X15" s="212">
        <v>25.760000228881836</v>
      </c>
      <c r="Y15" s="212">
        <v>24.850000381469727</v>
      </c>
      <c r="Z15" s="219">
        <f t="shared" si="0"/>
        <v>25.74541672070821</v>
      </c>
      <c r="AA15" s="151">
        <v>27.790000915527344</v>
      </c>
      <c r="AB15" s="152" t="s">
        <v>377</v>
      </c>
      <c r="AC15" s="2">
        <v>13</v>
      </c>
      <c r="AD15" s="151">
        <v>23.520000457763672</v>
      </c>
      <c r="AE15" s="258" t="s">
        <v>398</v>
      </c>
      <c r="AF15" s="1"/>
    </row>
    <row r="16" spans="1:32" ht="11.25" customHeight="1">
      <c r="A16" s="220">
        <v>14</v>
      </c>
      <c r="B16" s="212">
        <v>24.3700008392334</v>
      </c>
      <c r="C16" s="212">
        <v>23.729999542236328</v>
      </c>
      <c r="D16" s="212">
        <v>23.530000686645508</v>
      </c>
      <c r="E16" s="212">
        <v>23.520000457763672</v>
      </c>
      <c r="F16" s="212">
        <v>23.260000228881836</v>
      </c>
      <c r="G16" s="212">
        <v>23.600000381469727</v>
      </c>
      <c r="H16" s="212">
        <v>23.790000915527344</v>
      </c>
      <c r="I16" s="212">
        <v>24.270000457763672</v>
      </c>
      <c r="J16" s="212">
        <v>24.829999923706055</v>
      </c>
      <c r="K16" s="212">
        <v>25.43000030517578</v>
      </c>
      <c r="L16" s="212">
        <v>25.950000762939453</v>
      </c>
      <c r="M16" s="212">
        <v>27.790000915527344</v>
      </c>
      <c r="N16" s="212">
        <v>27.75</v>
      </c>
      <c r="O16" s="212">
        <v>29.739999771118164</v>
      </c>
      <c r="P16" s="212">
        <v>30.559999465942383</v>
      </c>
      <c r="Q16" s="212">
        <v>30.31999969482422</v>
      </c>
      <c r="R16" s="212">
        <v>26.8700008392334</v>
      </c>
      <c r="S16" s="212">
        <v>27.889999389648438</v>
      </c>
      <c r="T16" s="212">
        <v>27.719999313354492</v>
      </c>
      <c r="U16" s="212">
        <v>27.790000915527344</v>
      </c>
      <c r="V16" s="212">
        <v>27.43000030517578</v>
      </c>
      <c r="W16" s="212">
        <v>27.079999923706055</v>
      </c>
      <c r="X16" s="212">
        <v>27.209999084472656</v>
      </c>
      <c r="Y16" s="212">
        <v>27</v>
      </c>
      <c r="Z16" s="219">
        <f t="shared" si="0"/>
        <v>26.30958350499471</v>
      </c>
      <c r="AA16" s="151">
        <v>31.260000228881836</v>
      </c>
      <c r="AB16" s="152" t="s">
        <v>378</v>
      </c>
      <c r="AC16" s="2">
        <v>14</v>
      </c>
      <c r="AD16" s="151">
        <v>23.040000915527344</v>
      </c>
      <c r="AE16" s="258" t="s">
        <v>399</v>
      </c>
      <c r="AF16" s="1"/>
    </row>
    <row r="17" spans="1:32" ht="11.25" customHeight="1">
      <c r="A17" s="220">
        <v>15</v>
      </c>
      <c r="B17" s="212">
        <v>26.190000534057617</v>
      </c>
      <c r="C17" s="212">
        <v>26.030000686645508</v>
      </c>
      <c r="D17" s="212">
        <v>25.719999313354492</v>
      </c>
      <c r="E17" s="212">
        <v>25.829999923706055</v>
      </c>
      <c r="F17" s="212">
        <v>25.420000076293945</v>
      </c>
      <c r="G17" s="212">
        <v>25.760000228881836</v>
      </c>
      <c r="H17" s="212">
        <v>26.34000015258789</v>
      </c>
      <c r="I17" s="212">
        <v>27.700000762939453</v>
      </c>
      <c r="J17" s="212">
        <v>30.020000457763672</v>
      </c>
      <c r="K17" s="212">
        <v>31.18000030517578</v>
      </c>
      <c r="L17" s="212">
        <v>32.2599983215332</v>
      </c>
      <c r="M17" s="212">
        <v>29.809999465942383</v>
      </c>
      <c r="N17" s="212">
        <v>29.520000457763672</v>
      </c>
      <c r="O17" s="212">
        <v>29.899999618530273</v>
      </c>
      <c r="P17" s="212">
        <v>30.239999771118164</v>
      </c>
      <c r="Q17" s="212">
        <v>29.43000030517578</v>
      </c>
      <c r="R17" s="212">
        <v>29.719999313354492</v>
      </c>
      <c r="S17" s="212">
        <v>28.010000228881836</v>
      </c>
      <c r="T17" s="212">
        <v>28.149999618530273</v>
      </c>
      <c r="U17" s="212">
        <v>28.540000915527344</v>
      </c>
      <c r="V17" s="212">
        <v>28.100000381469727</v>
      </c>
      <c r="W17" s="212">
        <v>28.600000381469727</v>
      </c>
      <c r="X17" s="212">
        <v>28.1200008392334</v>
      </c>
      <c r="Y17" s="212">
        <v>27.40999984741211</v>
      </c>
      <c r="Z17" s="219">
        <f t="shared" si="0"/>
        <v>28.25000007947286</v>
      </c>
      <c r="AA17" s="151">
        <v>32.720001220703125</v>
      </c>
      <c r="AB17" s="152" t="s">
        <v>379</v>
      </c>
      <c r="AC17" s="2">
        <v>15</v>
      </c>
      <c r="AD17" s="151">
        <v>25.360000610351562</v>
      </c>
      <c r="AE17" s="258" t="s">
        <v>400</v>
      </c>
      <c r="AF17" s="1"/>
    </row>
    <row r="18" spans="1:32" ht="11.25" customHeight="1">
      <c r="A18" s="220">
        <v>16</v>
      </c>
      <c r="B18" s="212">
        <v>27</v>
      </c>
      <c r="C18" s="212">
        <v>26.260000228881836</v>
      </c>
      <c r="D18" s="212">
        <v>26.079999923706055</v>
      </c>
      <c r="E18" s="212">
        <v>25.6299991607666</v>
      </c>
      <c r="F18" s="212">
        <v>25.920000076293945</v>
      </c>
      <c r="G18" s="212">
        <v>25.729999542236328</v>
      </c>
      <c r="H18" s="212">
        <v>26.93000030517578</v>
      </c>
      <c r="I18" s="212">
        <v>28.989999771118164</v>
      </c>
      <c r="J18" s="212">
        <v>31.389999389648438</v>
      </c>
      <c r="K18" s="212">
        <v>34.15999984741211</v>
      </c>
      <c r="L18" s="212">
        <v>32.79999923706055</v>
      </c>
      <c r="M18" s="212">
        <v>33.41999816894531</v>
      </c>
      <c r="N18" s="212">
        <v>33.029998779296875</v>
      </c>
      <c r="O18" s="212">
        <v>32.34000015258789</v>
      </c>
      <c r="P18" s="212">
        <v>31.399999618530273</v>
      </c>
      <c r="Q18" s="212">
        <v>29.860000610351562</v>
      </c>
      <c r="R18" s="212">
        <v>30.190000534057617</v>
      </c>
      <c r="S18" s="212">
        <v>28.360000610351562</v>
      </c>
      <c r="T18" s="212">
        <v>29.3700008392334</v>
      </c>
      <c r="U18" s="212">
        <v>29.190000534057617</v>
      </c>
      <c r="V18" s="212">
        <v>29.25</v>
      </c>
      <c r="W18" s="212">
        <v>30.219999313354492</v>
      </c>
      <c r="X18" s="212">
        <v>28.93000030517578</v>
      </c>
      <c r="Y18" s="212">
        <v>28.420000076293945</v>
      </c>
      <c r="Z18" s="219">
        <f t="shared" si="0"/>
        <v>29.36958320935567</v>
      </c>
      <c r="AA18" s="151">
        <v>34.970001220703125</v>
      </c>
      <c r="AB18" s="152" t="s">
        <v>380</v>
      </c>
      <c r="AC18" s="2">
        <v>16</v>
      </c>
      <c r="AD18" s="151">
        <v>25.530000686645508</v>
      </c>
      <c r="AE18" s="258" t="s">
        <v>251</v>
      </c>
      <c r="AF18" s="1"/>
    </row>
    <row r="19" spans="1:32" ht="11.25" customHeight="1">
      <c r="A19" s="220">
        <v>17</v>
      </c>
      <c r="B19" s="212">
        <v>27.81999969482422</v>
      </c>
      <c r="C19" s="212">
        <v>27.209999084472656</v>
      </c>
      <c r="D19" s="212">
        <v>27.200000762939453</v>
      </c>
      <c r="E19" s="212">
        <v>26.65999984741211</v>
      </c>
      <c r="F19" s="212">
        <v>26.6200008392334</v>
      </c>
      <c r="G19" s="212">
        <v>27.1299991607666</v>
      </c>
      <c r="H19" s="212">
        <v>28.049999237060547</v>
      </c>
      <c r="I19" s="212">
        <v>30.219999313354492</v>
      </c>
      <c r="J19" s="212">
        <v>31.3700008392334</v>
      </c>
      <c r="K19" s="212">
        <v>30.399999618530273</v>
      </c>
      <c r="L19" s="212">
        <v>30.860000610351562</v>
      </c>
      <c r="M19" s="212">
        <v>32.290000915527344</v>
      </c>
      <c r="N19" s="212">
        <v>30.649999618530273</v>
      </c>
      <c r="O19" s="212">
        <v>30.389999389648438</v>
      </c>
      <c r="P19" s="212">
        <v>30.15999984741211</v>
      </c>
      <c r="Q19" s="212">
        <v>30.43000030517578</v>
      </c>
      <c r="R19" s="212">
        <v>29.270000457763672</v>
      </c>
      <c r="S19" s="212">
        <v>28.760000228881836</v>
      </c>
      <c r="T19" s="212">
        <v>28.639999389648438</v>
      </c>
      <c r="U19" s="212">
        <v>29.479999542236328</v>
      </c>
      <c r="V19" s="212">
        <v>28.600000381469727</v>
      </c>
      <c r="W19" s="212">
        <v>27.559999465942383</v>
      </c>
      <c r="X19" s="212">
        <v>27.350000381469727</v>
      </c>
      <c r="Y19" s="212">
        <v>26.729999542236328</v>
      </c>
      <c r="Z19" s="219">
        <f t="shared" si="0"/>
        <v>28.91041660308838</v>
      </c>
      <c r="AA19" s="151">
        <v>33.31999969482422</v>
      </c>
      <c r="AB19" s="152" t="s">
        <v>59</v>
      </c>
      <c r="AC19" s="2">
        <v>17</v>
      </c>
      <c r="AD19" s="151">
        <v>26.200000762939453</v>
      </c>
      <c r="AE19" s="258" t="s">
        <v>192</v>
      </c>
      <c r="AF19" s="1"/>
    </row>
    <row r="20" spans="1:32" ht="11.25" customHeight="1">
      <c r="A20" s="220">
        <v>18</v>
      </c>
      <c r="B20" s="212">
        <v>26.65999984741211</v>
      </c>
      <c r="C20" s="212">
        <v>26.790000915527344</v>
      </c>
      <c r="D20" s="212">
        <v>25.920000076293945</v>
      </c>
      <c r="E20" s="212">
        <v>25.700000762939453</v>
      </c>
      <c r="F20" s="212">
        <v>26.200000762939453</v>
      </c>
      <c r="G20" s="212">
        <v>26.3700008392334</v>
      </c>
      <c r="H20" s="212">
        <v>28.110000610351562</v>
      </c>
      <c r="I20" s="212">
        <v>28.84000015258789</v>
      </c>
      <c r="J20" s="212">
        <v>29.030000686645508</v>
      </c>
      <c r="K20" s="212">
        <v>28.809999465942383</v>
      </c>
      <c r="L20" s="212">
        <v>28.799999237060547</v>
      </c>
      <c r="M20" s="212">
        <v>28.75</v>
      </c>
      <c r="N20" s="212">
        <v>27.979999542236328</v>
      </c>
      <c r="O20" s="212">
        <v>27.969999313354492</v>
      </c>
      <c r="P20" s="212">
        <v>27.639999389648438</v>
      </c>
      <c r="Q20" s="212">
        <v>27.479999542236328</v>
      </c>
      <c r="R20" s="212">
        <v>26.260000228881836</v>
      </c>
      <c r="S20" s="212">
        <v>25.43000030517578</v>
      </c>
      <c r="T20" s="212">
        <v>25.56999969482422</v>
      </c>
      <c r="U20" s="212">
        <v>25.8700008392334</v>
      </c>
      <c r="V20" s="212">
        <v>25.670000076293945</v>
      </c>
      <c r="W20" s="212">
        <v>25.3799991607666</v>
      </c>
      <c r="X20" s="212">
        <v>25.079999923706055</v>
      </c>
      <c r="Y20" s="212">
        <v>25.010000228881836</v>
      </c>
      <c r="Z20" s="219">
        <f t="shared" si="0"/>
        <v>26.888333400090534</v>
      </c>
      <c r="AA20" s="151">
        <v>29.68000030517578</v>
      </c>
      <c r="AB20" s="152" t="s">
        <v>114</v>
      </c>
      <c r="AC20" s="2">
        <v>18</v>
      </c>
      <c r="AD20" s="151">
        <v>24.8799991607666</v>
      </c>
      <c r="AE20" s="258" t="s">
        <v>401</v>
      </c>
      <c r="AF20" s="1"/>
    </row>
    <row r="21" spans="1:32" ht="11.25" customHeight="1">
      <c r="A21" s="220">
        <v>19</v>
      </c>
      <c r="B21" s="212">
        <v>25.209999084472656</v>
      </c>
      <c r="C21" s="212">
        <v>25.190000534057617</v>
      </c>
      <c r="D21" s="212">
        <v>25.06999969482422</v>
      </c>
      <c r="E21" s="212">
        <v>25.139999389648438</v>
      </c>
      <c r="F21" s="212">
        <v>25.100000381469727</v>
      </c>
      <c r="G21" s="212">
        <v>25.360000610351562</v>
      </c>
      <c r="H21" s="212">
        <v>25.469999313354492</v>
      </c>
      <c r="I21" s="212">
        <v>26.100000381469727</v>
      </c>
      <c r="J21" s="212">
        <v>26.399999618530273</v>
      </c>
      <c r="K21" s="212">
        <v>26.389999389648438</v>
      </c>
      <c r="L21" s="212">
        <v>26.559999465942383</v>
      </c>
      <c r="M21" s="212">
        <v>26.760000228881836</v>
      </c>
      <c r="N21" s="212">
        <v>27.40999984741211</v>
      </c>
      <c r="O21" s="212">
        <v>26.799999237060547</v>
      </c>
      <c r="P21" s="212">
        <v>26.209999084472656</v>
      </c>
      <c r="Q21" s="212">
        <v>26.290000915527344</v>
      </c>
      <c r="R21" s="212">
        <v>25.530000686645508</v>
      </c>
      <c r="S21" s="212">
        <v>25.219999313354492</v>
      </c>
      <c r="T21" s="212">
        <v>24.8700008392334</v>
      </c>
      <c r="U21" s="212">
        <v>24.850000381469727</v>
      </c>
      <c r="V21" s="212">
        <v>24.729999542236328</v>
      </c>
      <c r="W21" s="212">
        <v>24.6299991607666</v>
      </c>
      <c r="X21" s="212">
        <v>24.540000915527344</v>
      </c>
      <c r="Y21" s="212">
        <v>24.399999618530273</v>
      </c>
      <c r="Z21" s="219">
        <f t="shared" si="0"/>
        <v>25.59291656812032</v>
      </c>
      <c r="AA21" s="151">
        <v>28</v>
      </c>
      <c r="AB21" s="152" t="s">
        <v>381</v>
      </c>
      <c r="AC21" s="2">
        <v>19</v>
      </c>
      <c r="AD21" s="151">
        <v>24.3799991607666</v>
      </c>
      <c r="AE21" s="258" t="s">
        <v>256</v>
      </c>
      <c r="AF21" s="1"/>
    </row>
    <row r="22" spans="1:32" ht="11.25" customHeight="1">
      <c r="A22" s="228">
        <v>20</v>
      </c>
      <c r="B22" s="214">
        <v>24.3799991607666</v>
      </c>
      <c r="C22" s="214">
        <v>24.209999084472656</v>
      </c>
      <c r="D22" s="214">
        <v>24.31999969482422</v>
      </c>
      <c r="E22" s="214">
        <v>24.200000762939453</v>
      </c>
      <c r="F22" s="214">
        <v>24</v>
      </c>
      <c r="G22" s="214">
        <v>23.100000381469727</v>
      </c>
      <c r="H22" s="214">
        <v>22.739999771118164</v>
      </c>
      <c r="I22" s="214">
        <v>24.81999969482422</v>
      </c>
      <c r="J22" s="214">
        <v>24.8700008392334</v>
      </c>
      <c r="K22" s="214">
        <v>25.899999618530273</v>
      </c>
      <c r="L22" s="214">
        <v>25.649999618530273</v>
      </c>
      <c r="M22" s="214">
        <v>25.889999389648438</v>
      </c>
      <c r="N22" s="214">
        <v>26.43000030517578</v>
      </c>
      <c r="O22" s="214">
        <v>26.290000915527344</v>
      </c>
      <c r="P22" s="214">
        <v>26.059999465942383</v>
      </c>
      <c r="Q22" s="214">
        <v>25.729999542236328</v>
      </c>
      <c r="R22" s="214">
        <v>25.06999969482422</v>
      </c>
      <c r="S22" s="214">
        <v>24.780000686645508</v>
      </c>
      <c r="T22" s="214">
        <v>24.59000015258789</v>
      </c>
      <c r="U22" s="214">
        <v>24.739999771118164</v>
      </c>
      <c r="V22" s="214">
        <v>24.850000381469727</v>
      </c>
      <c r="W22" s="214">
        <v>24.989999771118164</v>
      </c>
      <c r="X22" s="214">
        <v>24.670000076293945</v>
      </c>
      <c r="Y22" s="214">
        <v>24.6299991607666</v>
      </c>
      <c r="Z22" s="229">
        <f t="shared" si="0"/>
        <v>24.87124991416931</v>
      </c>
      <c r="AA22" s="157">
        <v>26.860000610351562</v>
      </c>
      <c r="AB22" s="215" t="s">
        <v>382</v>
      </c>
      <c r="AC22" s="216">
        <v>20</v>
      </c>
      <c r="AD22" s="157">
        <v>21.799999237060547</v>
      </c>
      <c r="AE22" s="259" t="s">
        <v>402</v>
      </c>
      <c r="AF22" s="1"/>
    </row>
    <row r="23" spans="1:32" ht="11.25" customHeight="1">
      <c r="A23" s="220">
        <v>21</v>
      </c>
      <c r="B23" s="212">
        <v>24.389999389648438</v>
      </c>
      <c r="C23" s="212">
        <v>23.770000457763672</v>
      </c>
      <c r="D23" s="212">
        <v>23.8700008392334</v>
      </c>
      <c r="E23" s="212">
        <v>23.389999389648438</v>
      </c>
      <c r="F23" s="212">
        <v>22.81999969482422</v>
      </c>
      <c r="G23" s="212">
        <v>23.579999923706055</v>
      </c>
      <c r="H23" s="212">
        <v>24.59000015258789</v>
      </c>
      <c r="I23" s="212">
        <v>25.639999389648438</v>
      </c>
      <c r="J23" s="212">
        <v>26.06999969482422</v>
      </c>
      <c r="K23" s="212">
        <v>26.34000015258789</v>
      </c>
      <c r="L23" s="212">
        <v>27.18000030517578</v>
      </c>
      <c r="M23" s="212">
        <v>27.299999237060547</v>
      </c>
      <c r="N23" s="212">
        <v>27</v>
      </c>
      <c r="O23" s="212">
        <v>26.75</v>
      </c>
      <c r="P23" s="212">
        <v>26.540000915527344</v>
      </c>
      <c r="Q23" s="212">
        <v>26.8799991607666</v>
      </c>
      <c r="R23" s="212">
        <v>26.729999542236328</v>
      </c>
      <c r="S23" s="212">
        <v>25.989999771118164</v>
      </c>
      <c r="T23" s="212">
        <v>25.719999313354492</v>
      </c>
      <c r="U23" s="212">
        <v>25.600000381469727</v>
      </c>
      <c r="V23" s="212">
        <v>26.170000076293945</v>
      </c>
      <c r="W23" s="212">
        <v>26.030000686645508</v>
      </c>
      <c r="X23" s="212">
        <v>25.780000686645508</v>
      </c>
      <c r="Y23" s="212">
        <v>25.049999237060547</v>
      </c>
      <c r="Z23" s="219">
        <f t="shared" si="0"/>
        <v>25.549166599909466</v>
      </c>
      <c r="AA23" s="151">
        <v>28.950000762939453</v>
      </c>
      <c r="AB23" s="152" t="s">
        <v>383</v>
      </c>
      <c r="AC23" s="2">
        <v>21</v>
      </c>
      <c r="AD23" s="151">
        <v>22.799999237060547</v>
      </c>
      <c r="AE23" s="258" t="s">
        <v>400</v>
      </c>
      <c r="AF23" s="1"/>
    </row>
    <row r="24" spans="1:32" ht="11.25" customHeight="1">
      <c r="A24" s="220">
        <v>22</v>
      </c>
      <c r="B24" s="212">
        <v>24.3700008392334</v>
      </c>
      <c r="C24" s="212">
        <v>23.600000381469727</v>
      </c>
      <c r="D24" s="212">
        <v>23.309999465942383</v>
      </c>
      <c r="E24" s="212">
        <v>22.969999313354492</v>
      </c>
      <c r="F24" s="212">
        <v>22.770000457763672</v>
      </c>
      <c r="G24" s="212">
        <v>22.969999313354492</v>
      </c>
      <c r="H24" s="212">
        <v>24.5</v>
      </c>
      <c r="I24" s="212">
        <v>27.579999923706055</v>
      </c>
      <c r="J24" s="212">
        <v>29.610000610351562</v>
      </c>
      <c r="K24" s="212">
        <v>30.260000228881836</v>
      </c>
      <c r="L24" s="212">
        <v>32.22999954223633</v>
      </c>
      <c r="M24" s="212">
        <v>31.639999389648438</v>
      </c>
      <c r="N24" s="212">
        <v>29.690000534057617</v>
      </c>
      <c r="O24" s="212">
        <v>29.829999923706055</v>
      </c>
      <c r="P24" s="212">
        <v>28.600000381469727</v>
      </c>
      <c r="Q24" s="212">
        <v>28.510000228881836</v>
      </c>
      <c r="R24" s="212">
        <v>28.469999313354492</v>
      </c>
      <c r="S24" s="212">
        <v>28.110000610351562</v>
      </c>
      <c r="T24" s="212">
        <v>28.219999313354492</v>
      </c>
      <c r="U24" s="212">
        <v>28.719999313354492</v>
      </c>
      <c r="V24" s="212">
        <v>28.440000534057617</v>
      </c>
      <c r="W24" s="212">
        <v>27.6200008392334</v>
      </c>
      <c r="X24" s="212">
        <v>27.6200008392334</v>
      </c>
      <c r="Y24" s="212">
        <v>27.510000228881836</v>
      </c>
      <c r="Z24" s="219">
        <f t="shared" si="0"/>
        <v>27.38125006357829</v>
      </c>
      <c r="AA24" s="151">
        <v>34.11000061035156</v>
      </c>
      <c r="AB24" s="152" t="s">
        <v>384</v>
      </c>
      <c r="AC24" s="2">
        <v>22</v>
      </c>
      <c r="AD24" s="151">
        <v>22.59000015258789</v>
      </c>
      <c r="AE24" s="258" t="s">
        <v>403</v>
      </c>
      <c r="AF24" s="1"/>
    </row>
    <row r="25" spans="1:32" ht="11.25" customHeight="1">
      <c r="A25" s="220">
        <v>23</v>
      </c>
      <c r="B25" s="212">
        <v>26.989999771118164</v>
      </c>
      <c r="C25" s="212">
        <v>25.8799991607666</v>
      </c>
      <c r="D25" s="212">
        <v>25.290000915527344</v>
      </c>
      <c r="E25" s="212">
        <v>24.8700008392334</v>
      </c>
      <c r="F25" s="212">
        <v>24.600000381469727</v>
      </c>
      <c r="G25" s="212">
        <v>25.15999984741211</v>
      </c>
      <c r="H25" s="212">
        <v>26.510000228881836</v>
      </c>
      <c r="I25" s="212">
        <v>28.5</v>
      </c>
      <c r="J25" s="212">
        <v>30.75</v>
      </c>
      <c r="K25" s="212">
        <v>30.34000015258789</v>
      </c>
      <c r="L25" s="212">
        <v>30.440000534057617</v>
      </c>
      <c r="M25" s="212">
        <v>29.979999542236328</v>
      </c>
      <c r="N25" s="212">
        <v>29.639999389648438</v>
      </c>
      <c r="O25" s="212">
        <v>29.540000915527344</v>
      </c>
      <c r="P25" s="212">
        <v>28.6200008392334</v>
      </c>
      <c r="Q25" s="212">
        <v>29.040000915527344</v>
      </c>
      <c r="R25" s="212">
        <v>28.540000915527344</v>
      </c>
      <c r="S25" s="212">
        <v>27.770000457763672</v>
      </c>
      <c r="T25" s="212">
        <v>28.209999084472656</v>
      </c>
      <c r="U25" s="212">
        <v>28.979999542236328</v>
      </c>
      <c r="V25" s="212">
        <v>28.639999389648438</v>
      </c>
      <c r="W25" s="212">
        <v>27.860000610351562</v>
      </c>
      <c r="X25" s="212">
        <v>27.31999969482422</v>
      </c>
      <c r="Y25" s="212">
        <v>27.280000686645508</v>
      </c>
      <c r="Z25" s="219">
        <f t="shared" si="0"/>
        <v>27.947916825612385</v>
      </c>
      <c r="AA25" s="151">
        <v>31.559999465942383</v>
      </c>
      <c r="AB25" s="152" t="s">
        <v>375</v>
      </c>
      <c r="AC25" s="2">
        <v>23</v>
      </c>
      <c r="AD25" s="151">
        <v>24.350000381469727</v>
      </c>
      <c r="AE25" s="258" t="s">
        <v>292</v>
      </c>
      <c r="AF25" s="1"/>
    </row>
    <row r="26" spans="1:32" ht="11.25" customHeight="1">
      <c r="A26" s="220">
        <v>24</v>
      </c>
      <c r="B26" s="212">
        <v>26.719999313354492</v>
      </c>
      <c r="C26" s="212">
        <v>26.459999084472656</v>
      </c>
      <c r="D26" s="212">
        <v>25.780000686645508</v>
      </c>
      <c r="E26" s="212">
        <v>25.190000534057617</v>
      </c>
      <c r="F26" s="212">
        <v>25.15999984741211</v>
      </c>
      <c r="G26" s="212">
        <v>24.739999771118164</v>
      </c>
      <c r="H26" s="212">
        <v>25.84000015258789</v>
      </c>
      <c r="I26" s="212">
        <v>27.8799991607666</v>
      </c>
      <c r="J26" s="212">
        <v>29.760000228881836</v>
      </c>
      <c r="K26" s="212">
        <v>32.220001220703125</v>
      </c>
      <c r="L26" s="212">
        <v>32.29999923706055</v>
      </c>
      <c r="M26" s="212">
        <v>30.889999389648438</v>
      </c>
      <c r="N26" s="212">
        <v>29.06999969482422</v>
      </c>
      <c r="O26" s="212">
        <v>28.8799991607666</v>
      </c>
      <c r="P26" s="212">
        <v>28.850000381469727</v>
      </c>
      <c r="Q26" s="212">
        <v>28.25</v>
      </c>
      <c r="R26" s="212">
        <v>28.020000457763672</v>
      </c>
      <c r="S26" s="212">
        <v>27.530000686645508</v>
      </c>
      <c r="T26" s="212">
        <v>27.540000915527344</v>
      </c>
      <c r="U26" s="212">
        <v>27.31999969482422</v>
      </c>
      <c r="V26" s="212">
        <v>27.690000534057617</v>
      </c>
      <c r="W26" s="212">
        <v>27.770000457763672</v>
      </c>
      <c r="X26" s="212">
        <v>27.59000015258789</v>
      </c>
      <c r="Y26" s="212">
        <v>26.979999542236328</v>
      </c>
      <c r="Z26" s="219">
        <f t="shared" si="0"/>
        <v>27.851250012715656</v>
      </c>
      <c r="AA26" s="151">
        <v>34.630001068115234</v>
      </c>
      <c r="AB26" s="152" t="s">
        <v>385</v>
      </c>
      <c r="AC26" s="2">
        <v>24</v>
      </c>
      <c r="AD26" s="151">
        <v>24.610000610351562</v>
      </c>
      <c r="AE26" s="258" t="s">
        <v>403</v>
      </c>
      <c r="AF26" s="1"/>
    </row>
    <row r="27" spans="1:32" ht="11.25" customHeight="1">
      <c r="A27" s="220">
        <v>25</v>
      </c>
      <c r="B27" s="212">
        <v>26.420000076293945</v>
      </c>
      <c r="C27" s="212">
        <v>25.899999618530273</v>
      </c>
      <c r="D27" s="212">
        <v>25.459999084472656</v>
      </c>
      <c r="E27" s="212">
        <v>25.040000915527344</v>
      </c>
      <c r="F27" s="212">
        <v>25.020000457763672</v>
      </c>
      <c r="G27" s="212">
        <v>24.920000076293945</v>
      </c>
      <c r="H27" s="212">
        <v>26.030000686645508</v>
      </c>
      <c r="I27" s="212">
        <v>27.760000228881836</v>
      </c>
      <c r="J27" s="212">
        <v>29.8700008392334</v>
      </c>
      <c r="K27" s="212">
        <v>31.579999923706055</v>
      </c>
      <c r="L27" s="212">
        <v>30.309999465942383</v>
      </c>
      <c r="M27" s="212">
        <v>30.489999771118164</v>
      </c>
      <c r="N27" s="212">
        <v>28.920000076293945</v>
      </c>
      <c r="O27" s="212">
        <v>28.760000228881836</v>
      </c>
      <c r="P27" s="212">
        <v>29.31999969482422</v>
      </c>
      <c r="Q27" s="212">
        <v>29.219999313354492</v>
      </c>
      <c r="R27" s="212">
        <v>28.229999542236328</v>
      </c>
      <c r="S27" s="212">
        <v>28.110000610351562</v>
      </c>
      <c r="T27" s="212">
        <v>27.559999465942383</v>
      </c>
      <c r="U27" s="212">
        <v>27.06999969482422</v>
      </c>
      <c r="V27" s="212">
        <v>26.3799991607666</v>
      </c>
      <c r="W27" s="212">
        <v>26.290000915527344</v>
      </c>
      <c r="X27" s="212">
        <v>25.93000030517578</v>
      </c>
      <c r="Y27" s="212">
        <v>26.06999969482422</v>
      </c>
      <c r="Z27" s="219">
        <f t="shared" si="0"/>
        <v>27.52749999364217</v>
      </c>
      <c r="AA27" s="151">
        <v>33.060001373291016</v>
      </c>
      <c r="AB27" s="152" t="s">
        <v>386</v>
      </c>
      <c r="AC27" s="2">
        <v>25</v>
      </c>
      <c r="AD27" s="151">
        <v>24.799999237060547</v>
      </c>
      <c r="AE27" s="258" t="s">
        <v>289</v>
      </c>
      <c r="AF27" s="1"/>
    </row>
    <row r="28" spans="1:32" ht="11.25" customHeight="1">
      <c r="A28" s="220">
        <v>26</v>
      </c>
      <c r="B28" s="212">
        <v>25.700000762939453</v>
      </c>
      <c r="C28" s="212">
        <v>25.459999084472656</v>
      </c>
      <c r="D28" s="212">
        <v>25.15999984741211</v>
      </c>
      <c r="E28" s="212">
        <v>24.8700008392334</v>
      </c>
      <c r="F28" s="212">
        <v>24.520000457763672</v>
      </c>
      <c r="G28" s="212">
        <v>25.010000228881836</v>
      </c>
      <c r="H28" s="212">
        <v>25.90999984741211</v>
      </c>
      <c r="I28" s="212">
        <v>26.639999389648438</v>
      </c>
      <c r="J28" s="212">
        <v>27.3700008392334</v>
      </c>
      <c r="K28" s="212">
        <v>28.06999969482422</v>
      </c>
      <c r="L28" s="212">
        <v>27.43000030517578</v>
      </c>
      <c r="M28" s="212">
        <v>28.760000228881836</v>
      </c>
      <c r="N28" s="212">
        <v>27.809999465942383</v>
      </c>
      <c r="O28" s="212">
        <v>27.1299991607666</v>
      </c>
      <c r="P28" s="212">
        <v>27.020000457763672</v>
      </c>
      <c r="Q28" s="212">
        <v>27</v>
      </c>
      <c r="R28" s="212">
        <v>26.290000915527344</v>
      </c>
      <c r="S28" s="212">
        <v>25.65999984741211</v>
      </c>
      <c r="T28" s="212">
        <v>25.670000076293945</v>
      </c>
      <c r="U28" s="212">
        <v>25.270000457763672</v>
      </c>
      <c r="V28" s="212">
        <v>25.790000915527344</v>
      </c>
      <c r="W28" s="212">
        <v>25.309999465942383</v>
      </c>
      <c r="X28" s="212">
        <v>24.729999542236328</v>
      </c>
      <c r="Y28" s="212">
        <v>25.329999923706055</v>
      </c>
      <c r="Z28" s="219">
        <f t="shared" si="0"/>
        <v>26.162916739781696</v>
      </c>
      <c r="AA28" s="151">
        <v>29.100000381469727</v>
      </c>
      <c r="AB28" s="152" t="s">
        <v>275</v>
      </c>
      <c r="AC28" s="2">
        <v>26</v>
      </c>
      <c r="AD28" s="151">
        <v>24.389999389648438</v>
      </c>
      <c r="AE28" s="258" t="s">
        <v>289</v>
      </c>
      <c r="AF28" s="1"/>
    </row>
    <row r="29" spans="1:32" ht="11.25" customHeight="1">
      <c r="A29" s="220">
        <v>27</v>
      </c>
      <c r="B29" s="212">
        <v>25.170000076293945</v>
      </c>
      <c r="C29" s="212">
        <v>24.889999389648438</v>
      </c>
      <c r="D29" s="212">
        <v>24.3799991607666</v>
      </c>
      <c r="E29" s="212">
        <v>24.6299991607666</v>
      </c>
      <c r="F29" s="212">
        <v>24.420000076293945</v>
      </c>
      <c r="G29" s="212">
        <v>24.3700008392334</v>
      </c>
      <c r="H29" s="212">
        <v>25.100000381469727</v>
      </c>
      <c r="I29" s="212">
        <v>25.350000381469727</v>
      </c>
      <c r="J29" s="212">
        <v>25.559999465942383</v>
      </c>
      <c r="K29" s="212">
        <v>25.450000762939453</v>
      </c>
      <c r="L29" s="212">
        <v>25.979999542236328</v>
      </c>
      <c r="M29" s="212">
        <v>26.799999237060547</v>
      </c>
      <c r="N29" s="212">
        <v>27.270000457763672</v>
      </c>
      <c r="O29" s="212">
        <v>27.639999389648438</v>
      </c>
      <c r="P29" s="212">
        <v>27.469999313354492</v>
      </c>
      <c r="Q29" s="212">
        <v>27.020000457763672</v>
      </c>
      <c r="R29" s="212">
        <v>26.899999618530273</v>
      </c>
      <c r="S29" s="212">
        <v>25.979999542236328</v>
      </c>
      <c r="T29" s="212">
        <v>25.709999084472656</v>
      </c>
      <c r="U29" s="212">
        <v>25.790000915527344</v>
      </c>
      <c r="V29" s="212">
        <v>25.440000534057617</v>
      </c>
      <c r="W29" s="212">
        <v>25.280000686645508</v>
      </c>
      <c r="X29" s="212">
        <v>25.40999984741211</v>
      </c>
      <c r="Y29" s="212">
        <v>25.170000076293945</v>
      </c>
      <c r="Z29" s="219">
        <f t="shared" si="0"/>
        <v>25.71583326657613</v>
      </c>
      <c r="AA29" s="151">
        <v>28.139999389648438</v>
      </c>
      <c r="AB29" s="152" t="s">
        <v>183</v>
      </c>
      <c r="AC29" s="2">
        <v>27</v>
      </c>
      <c r="AD29" s="151">
        <v>24.239999771118164</v>
      </c>
      <c r="AE29" s="258" t="s">
        <v>404</v>
      </c>
      <c r="AF29" s="1"/>
    </row>
    <row r="30" spans="1:32" ht="11.25" customHeight="1">
      <c r="A30" s="220">
        <v>28</v>
      </c>
      <c r="B30" s="212">
        <v>24.530000686645508</v>
      </c>
      <c r="C30" s="212">
        <v>24.450000762939453</v>
      </c>
      <c r="D30" s="212">
        <v>24.329999923706055</v>
      </c>
      <c r="E30" s="212">
        <v>23.920000076293945</v>
      </c>
      <c r="F30" s="212">
        <v>23.56999969482422</v>
      </c>
      <c r="G30" s="212">
        <v>23.950000762939453</v>
      </c>
      <c r="H30" s="212">
        <v>25.31999969482422</v>
      </c>
      <c r="I30" s="212">
        <v>27.510000228881836</v>
      </c>
      <c r="J30" s="212">
        <v>29.479999542236328</v>
      </c>
      <c r="K30" s="212">
        <v>31.709999084472656</v>
      </c>
      <c r="L30" s="212">
        <v>30.329999923706055</v>
      </c>
      <c r="M30" s="212">
        <v>30.280000686645508</v>
      </c>
      <c r="N30" s="212">
        <v>29.3799991607666</v>
      </c>
      <c r="O30" s="212">
        <v>28.68000030517578</v>
      </c>
      <c r="P30" s="212">
        <v>28.110000610351562</v>
      </c>
      <c r="Q30" s="212">
        <v>27.59000015258789</v>
      </c>
      <c r="R30" s="212">
        <v>26.889999389648438</v>
      </c>
      <c r="S30" s="212">
        <v>26.489999771118164</v>
      </c>
      <c r="T30" s="212">
        <v>25.989999771118164</v>
      </c>
      <c r="U30" s="212">
        <v>25.829999923706055</v>
      </c>
      <c r="V30" s="212">
        <v>25.799999237060547</v>
      </c>
      <c r="W30" s="212">
        <v>26.139999389648438</v>
      </c>
      <c r="X30" s="212">
        <v>26.040000915527344</v>
      </c>
      <c r="Y30" s="212">
        <v>26.059999465942383</v>
      </c>
      <c r="Z30" s="219">
        <f t="shared" si="0"/>
        <v>26.765833298365276</v>
      </c>
      <c r="AA30" s="151">
        <v>33.119998931884766</v>
      </c>
      <c r="AB30" s="152" t="s">
        <v>387</v>
      </c>
      <c r="AC30" s="2">
        <v>28</v>
      </c>
      <c r="AD30" s="151">
        <v>23.450000762939453</v>
      </c>
      <c r="AE30" s="258" t="s">
        <v>279</v>
      </c>
      <c r="AF30" s="1"/>
    </row>
    <row r="31" spans="1:32" ht="11.25" customHeight="1">
      <c r="A31" s="220">
        <v>29</v>
      </c>
      <c r="B31" s="212">
        <v>25.559999465942383</v>
      </c>
      <c r="C31" s="212">
        <v>24.950000762939453</v>
      </c>
      <c r="D31" s="212">
        <v>24.43000030517578</v>
      </c>
      <c r="E31" s="212">
        <v>23.920000076293945</v>
      </c>
      <c r="F31" s="212">
        <v>23.81999969482422</v>
      </c>
      <c r="G31" s="212">
        <v>24.459999084472656</v>
      </c>
      <c r="H31" s="212">
        <v>25.520000457763672</v>
      </c>
      <c r="I31" s="212">
        <v>25.979999542236328</v>
      </c>
      <c r="J31" s="212">
        <v>27.229999542236328</v>
      </c>
      <c r="K31" s="212">
        <v>28.09000015258789</v>
      </c>
      <c r="L31" s="212">
        <v>28.25</v>
      </c>
      <c r="M31" s="212">
        <v>28.290000915527344</v>
      </c>
      <c r="N31" s="212">
        <v>28.049999237060547</v>
      </c>
      <c r="O31" s="212">
        <v>27.8799991607666</v>
      </c>
      <c r="P31" s="212">
        <v>27.969999313354492</v>
      </c>
      <c r="Q31" s="212">
        <v>27.639999389648438</v>
      </c>
      <c r="R31" s="212">
        <v>27.040000915527344</v>
      </c>
      <c r="S31" s="212">
        <v>26.670000076293945</v>
      </c>
      <c r="T31" s="212">
        <v>26.350000381469727</v>
      </c>
      <c r="U31" s="212">
        <v>26.139999389648438</v>
      </c>
      <c r="V31" s="212">
        <v>25.920000076293945</v>
      </c>
      <c r="W31" s="212">
        <v>25.850000381469727</v>
      </c>
      <c r="X31" s="212">
        <v>25.56999969482422</v>
      </c>
      <c r="Y31" s="212">
        <v>25.739999771118164</v>
      </c>
      <c r="Z31" s="219">
        <f t="shared" si="0"/>
        <v>26.30499990781148</v>
      </c>
      <c r="AA31" s="151">
        <v>29.959999084472656</v>
      </c>
      <c r="AB31" s="152" t="s">
        <v>346</v>
      </c>
      <c r="AC31" s="2">
        <v>29</v>
      </c>
      <c r="AD31" s="151">
        <v>23.739999771118164</v>
      </c>
      <c r="AE31" s="258" t="s">
        <v>162</v>
      </c>
      <c r="AF31" s="1"/>
    </row>
    <row r="32" spans="1:32" ht="11.25" customHeight="1">
      <c r="A32" s="220">
        <v>30</v>
      </c>
      <c r="B32" s="212">
        <v>25.510000228881836</v>
      </c>
      <c r="C32" s="212">
        <v>25.149999618530273</v>
      </c>
      <c r="D32" s="212">
        <v>24.709999084472656</v>
      </c>
      <c r="E32" s="212">
        <v>24.600000381469727</v>
      </c>
      <c r="F32" s="212">
        <v>24.510000228881836</v>
      </c>
      <c r="G32" s="212">
        <v>24.6299991607666</v>
      </c>
      <c r="H32" s="212">
        <v>25.389999389648438</v>
      </c>
      <c r="I32" s="212">
        <v>27.09000015258789</v>
      </c>
      <c r="J32" s="212">
        <v>28.1299991607666</v>
      </c>
      <c r="K32" s="212">
        <v>28.3700008392334</v>
      </c>
      <c r="L32" s="212">
        <v>27.219999313354492</v>
      </c>
      <c r="M32" s="212">
        <v>28.770000457763672</v>
      </c>
      <c r="N32" s="212">
        <v>28.059999465942383</v>
      </c>
      <c r="O32" s="212">
        <v>27.959999084472656</v>
      </c>
      <c r="P32" s="212">
        <v>27.81999969482422</v>
      </c>
      <c r="Q32" s="212">
        <v>27.5</v>
      </c>
      <c r="R32" s="212">
        <v>27.31999969482422</v>
      </c>
      <c r="S32" s="212">
        <v>26.860000610351562</v>
      </c>
      <c r="T32" s="212">
        <v>26.520000457763672</v>
      </c>
      <c r="U32" s="212">
        <v>26.270000457763672</v>
      </c>
      <c r="V32" s="212">
        <v>26.139999389648438</v>
      </c>
      <c r="W32" s="212">
        <v>26.030000686645508</v>
      </c>
      <c r="X32" s="212">
        <v>25.90999984741211</v>
      </c>
      <c r="Y32" s="212">
        <v>25.65999984741211</v>
      </c>
      <c r="Z32" s="219">
        <f t="shared" si="0"/>
        <v>26.50541655222575</v>
      </c>
      <c r="AA32" s="151">
        <v>29.56999969482422</v>
      </c>
      <c r="AB32" s="152" t="s">
        <v>388</v>
      </c>
      <c r="AC32" s="2">
        <v>30</v>
      </c>
      <c r="AD32" s="151">
        <v>23.950000762939453</v>
      </c>
      <c r="AE32" s="258" t="s">
        <v>405</v>
      </c>
      <c r="AF32" s="1"/>
    </row>
    <row r="33" spans="1:32" ht="11.25" customHeight="1">
      <c r="A33" s="220">
        <v>31</v>
      </c>
      <c r="B33" s="212">
        <v>25.329999923706055</v>
      </c>
      <c r="C33" s="212">
        <v>24.049999237060547</v>
      </c>
      <c r="D33" s="212">
        <v>24.06999969482422</v>
      </c>
      <c r="E33" s="212">
        <v>23.790000915527344</v>
      </c>
      <c r="F33" s="212">
        <v>23.299999237060547</v>
      </c>
      <c r="G33" s="212">
        <v>23.1299991607666</v>
      </c>
      <c r="H33" s="212">
        <v>24.790000915527344</v>
      </c>
      <c r="I33" s="212">
        <v>27.479999542236328</v>
      </c>
      <c r="J33" s="212">
        <v>27.65999984741211</v>
      </c>
      <c r="K33" s="212">
        <v>28.559999465942383</v>
      </c>
      <c r="L33" s="212">
        <v>28.829999923706055</v>
      </c>
      <c r="M33" s="212">
        <v>28.760000228881836</v>
      </c>
      <c r="N33" s="212">
        <v>28.450000762939453</v>
      </c>
      <c r="O33" s="212">
        <v>28.610000610351562</v>
      </c>
      <c r="P33" s="212">
        <v>28.15999984741211</v>
      </c>
      <c r="Q33" s="212">
        <v>27.739999771118164</v>
      </c>
      <c r="R33" s="212">
        <v>27.850000381469727</v>
      </c>
      <c r="S33" s="212">
        <v>27.43000030517578</v>
      </c>
      <c r="T33" s="212">
        <v>27.149999618530273</v>
      </c>
      <c r="U33" s="212">
        <v>26.899999618530273</v>
      </c>
      <c r="V33" s="212">
        <v>26.920000076293945</v>
      </c>
      <c r="W33" s="212">
        <v>26.75</v>
      </c>
      <c r="X33" s="212">
        <v>26.889999389648438</v>
      </c>
      <c r="Y33" s="212">
        <v>26.739999771118164</v>
      </c>
      <c r="Z33" s="219">
        <f t="shared" si="0"/>
        <v>26.639166593551636</v>
      </c>
      <c r="AA33" s="151">
        <v>30.18000030517578</v>
      </c>
      <c r="AB33" s="152" t="s">
        <v>389</v>
      </c>
      <c r="AC33" s="2">
        <v>31</v>
      </c>
      <c r="AD33" s="151">
        <v>22.969999313354492</v>
      </c>
      <c r="AE33" s="258" t="s">
        <v>406</v>
      </c>
      <c r="AF33" s="1"/>
    </row>
    <row r="34" spans="1:32" ht="15" customHeight="1">
      <c r="A34" s="221" t="s">
        <v>10</v>
      </c>
      <c r="B34" s="222">
        <f aca="true" t="shared" si="1" ref="B34:Q34">AVERAGE(B3:B33)</f>
        <v>25.615161342005575</v>
      </c>
      <c r="C34" s="222">
        <f t="shared" si="1"/>
        <v>25.203548308341734</v>
      </c>
      <c r="D34" s="222">
        <f t="shared" si="1"/>
        <v>25.001613001669607</v>
      </c>
      <c r="E34" s="222">
        <f t="shared" si="1"/>
        <v>24.708064663794733</v>
      </c>
      <c r="F34" s="222">
        <f t="shared" si="1"/>
        <v>24.600322661861295</v>
      </c>
      <c r="G34" s="222">
        <f t="shared" si="1"/>
        <v>24.829354809176536</v>
      </c>
      <c r="H34" s="222">
        <f t="shared" si="1"/>
        <v>25.843548436318674</v>
      </c>
      <c r="I34" s="222">
        <f t="shared" si="1"/>
        <v>27.14612905440792</v>
      </c>
      <c r="J34" s="222">
        <f t="shared" si="1"/>
        <v>28.113548401863344</v>
      </c>
      <c r="K34" s="222">
        <f t="shared" si="1"/>
        <v>28.69516126571163</v>
      </c>
      <c r="L34" s="222">
        <f t="shared" si="1"/>
        <v>28.711290174914943</v>
      </c>
      <c r="M34" s="222">
        <f t="shared" si="1"/>
        <v>28.798709623275265</v>
      </c>
      <c r="N34" s="222">
        <f t="shared" si="1"/>
        <v>28.35258065500567</v>
      </c>
      <c r="O34" s="222">
        <f t="shared" si="1"/>
        <v>28.32387081269295</v>
      </c>
      <c r="P34" s="222">
        <f t="shared" si="1"/>
        <v>28.10774194040606</v>
      </c>
      <c r="Q34" s="222">
        <f t="shared" si="1"/>
        <v>27.79096794128418</v>
      </c>
      <c r="R34" s="222">
        <f>AVERAGE(R3:R33)</f>
        <v>27.34096779361848</v>
      </c>
      <c r="S34" s="222">
        <f aca="true" t="shared" si="2" ref="S34:Y34">AVERAGE(S3:S33)</f>
        <v>26.79903239588584</v>
      </c>
      <c r="T34" s="222">
        <f t="shared" si="2"/>
        <v>26.737741839501165</v>
      </c>
      <c r="U34" s="222">
        <f t="shared" si="2"/>
        <v>26.795483927572928</v>
      </c>
      <c r="V34" s="222">
        <f t="shared" si="2"/>
        <v>26.689032154698527</v>
      </c>
      <c r="W34" s="222">
        <f t="shared" si="2"/>
        <v>26.473548458468528</v>
      </c>
      <c r="X34" s="222">
        <f t="shared" si="2"/>
        <v>26.191612981980846</v>
      </c>
      <c r="Y34" s="222">
        <f t="shared" si="2"/>
        <v>25.83999990647839</v>
      </c>
      <c r="Z34" s="222">
        <f>AVERAGE(B3:Y33)</f>
        <v>26.779543022955618</v>
      </c>
      <c r="AA34" s="223">
        <f>(AVERAGE(最高))</f>
        <v>30.6412905416181</v>
      </c>
      <c r="AB34" s="224"/>
      <c r="AC34" s="225"/>
      <c r="AD34" s="223">
        <f>(AVERAGE(最低))</f>
        <v>23.979677446426884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30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6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31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15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34.970001220703125</v>
      </c>
      <c r="C46" s="158">
        <v>16</v>
      </c>
      <c r="D46" s="159" t="s">
        <v>380</v>
      </c>
      <c r="E46" s="202"/>
      <c r="F46" s="156"/>
      <c r="G46" s="157">
        <f>MIN(最低)</f>
        <v>21.799999237060547</v>
      </c>
      <c r="H46" s="158">
        <v>20</v>
      </c>
      <c r="I46" s="260" t="s">
        <v>402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  <col min="33" max="16384" width="6.75390625" style="0" customWidth="1"/>
  </cols>
  <sheetData>
    <row r="1" spans="1:32" ht="18" customHeight="1">
      <c r="A1" s="1"/>
      <c r="B1" s="218" t="s">
        <v>0</v>
      </c>
      <c r="C1" s="218"/>
      <c r="D1" s="218"/>
      <c r="E1" s="218" t="s">
        <v>1</v>
      </c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1"/>
      <c r="T1" s="1"/>
      <c r="U1" s="1"/>
      <c r="V1" s="1"/>
      <c r="W1" s="1"/>
      <c r="X1" s="1"/>
      <c r="Y1" s="1"/>
      <c r="Z1" s="230">
        <v>2010</v>
      </c>
      <c r="AA1" s="1" t="s">
        <v>2</v>
      </c>
      <c r="AB1" s="231">
        <v>9</v>
      </c>
      <c r="AC1" s="217"/>
      <c r="AD1" s="1" t="s">
        <v>3</v>
      </c>
      <c r="AE1" s="1"/>
      <c r="AF1" s="1"/>
    </row>
    <row r="2" spans="1:32" ht="12" customHeight="1">
      <c r="A2" s="226" t="s">
        <v>4</v>
      </c>
      <c r="B2" s="227">
        <v>1</v>
      </c>
      <c r="C2" s="227">
        <v>2</v>
      </c>
      <c r="D2" s="227">
        <v>3</v>
      </c>
      <c r="E2" s="227">
        <v>4</v>
      </c>
      <c r="F2" s="227">
        <v>5</v>
      </c>
      <c r="G2" s="227">
        <v>6</v>
      </c>
      <c r="H2" s="227">
        <v>7</v>
      </c>
      <c r="I2" s="227">
        <v>8</v>
      </c>
      <c r="J2" s="227">
        <v>9</v>
      </c>
      <c r="K2" s="227">
        <v>10</v>
      </c>
      <c r="L2" s="227">
        <v>11</v>
      </c>
      <c r="M2" s="227">
        <v>12</v>
      </c>
      <c r="N2" s="227">
        <v>13</v>
      </c>
      <c r="O2" s="227">
        <v>14</v>
      </c>
      <c r="P2" s="227">
        <v>15</v>
      </c>
      <c r="Q2" s="227">
        <v>16</v>
      </c>
      <c r="R2" s="227">
        <v>17</v>
      </c>
      <c r="S2" s="227">
        <v>18</v>
      </c>
      <c r="T2" s="227">
        <v>19</v>
      </c>
      <c r="U2" s="227">
        <v>20</v>
      </c>
      <c r="V2" s="227">
        <v>21</v>
      </c>
      <c r="W2" s="227">
        <v>22</v>
      </c>
      <c r="X2" s="227">
        <v>23</v>
      </c>
      <c r="Y2" s="227">
        <v>24</v>
      </c>
      <c r="Z2" s="232" t="s">
        <v>5</v>
      </c>
      <c r="AA2" s="232" t="s">
        <v>6</v>
      </c>
      <c r="AB2" s="233" t="s">
        <v>7</v>
      </c>
      <c r="AC2" s="232" t="s">
        <v>4</v>
      </c>
      <c r="AD2" s="232" t="s">
        <v>8</v>
      </c>
      <c r="AE2" s="233" t="s">
        <v>9</v>
      </c>
      <c r="AF2" s="1"/>
    </row>
    <row r="3" spans="1:32" ht="11.25" customHeight="1">
      <c r="A3" s="220">
        <v>1</v>
      </c>
      <c r="B3" s="212">
        <v>26.610000610351562</v>
      </c>
      <c r="C3" s="212">
        <v>26.469999313354492</v>
      </c>
      <c r="D3" s="212">
        <v>26.170000076293945</v>
      </c>
      <c r="E3" s="212">
        <v>25.850000381469727</v>
      </c>
      <c r="F3" s="212">
        <v>25.360000610351562</v>
      </c>
      <c r="G3" s="212">
        <v>25.979999542236328</v>
      </c>
      <c r="H3" s="212">
        <v>27.030000686645508</v>
      </c>
      <c r="I3" s="212">
        <v>28.469999313354492</v>
      </c>
      <c r="J3" s="212">
        <v>29.450000762939453</v>
      </c>
      <c r="K3" s="212">
        <v>29.34000015258789</v>
      </c>
      <c r="L3" s="212">
        <v>29.43000030517578</v>
      </c>
      <c r="M3" s="212">
        <v>29.260000228881836</v>
      </c>
      <c r="N3" s="212">
        <v>29.43000030517578</v>
      </c>
      <c r="O3" s="212">
        <v>29.6299991607666</v>
      </c>
      <c r="P3" s="212">
        <v>28.950000762939453</v>
      </c>
      <c r="Q3" s="212">
        <v>27.8799991607666</v>
      </c>
      <c r="R3" s="212">
        <v>27.219999313354492</v>
      </c>
      <c r="S3" s="212">
        <v>27.1200008392334</v>
      </c>
      <c r="T3" s="212">
        <v>27.239999771118164</v>
      </c>
      <c r="U3" s="212">
        <v>27.149999618530273</v>
      </c>
      <c r="V3" s="212">
        <v>26.969999313354492</v>
      </c>
      <c r="W3" s="212">
        <v>27.239999771118164</v>
      </c>
      <c r="X3" s="212">
        <v>27.290000915527344</v>
      </c>
      <c r="Y3" s="212">
        <v>27.239999771118164</v>
      </c>
      <c r="Z3" s="219">
        <f aca="true" t="shared" si="0" ref="Z3:Z32">AVERAGE(B3:Y3)</f>
        <v>27.61583336194356</v>
      </c>
      <c r="AA3" s="151">
        <v>31.350000381469727</v>
      </c>
      <c r="AB3" s="152" t="s">
        <v>407</v>
      </c>
      <c r="AC3" s="2">
        <v>1</v>
      </c>
      <c r="AD3" s="151">
        <v>25.239999771118164</v>
      </c>
      <c r="AE3" s="258" t="s">
        <v>202</v>
      </c>
      <c r="AF3" s="1"/>
    </row>
    <row r="4" spans="1:32" ht="11.25" customHeight="1">
      <c r="A4" s="220">
        <v>2</v>
      </c>
      <c r="B4" s="212">
        <v>26.90999984741211</v>
      </c>
      <c r="C4" s="212">
        <v>26.68000030517578</v>
      </c>
      <c r="D4" s="212">
        <v>26.15999984741211</v>
      </c>
      <c r="E4" s="212">
        <v>25.75</v>
      </c>
      <c r="F4" s="212">
        <v>25.770000457763672</v>
      </c>
      <c r="G4" s="212">
        <v>25.940000534057617</v>
      </c>
      <c r="H4" s="212">
        <v>27.489999771118164</v>
      </c>
      <c r="I4" s="212">
        <v>29.139999389648438</v>
      </c>
      <c r="J4" s="212">
        <v>29.68000030517578</v>
      </c>
      <c r="K4" s="212">
        <v>28.299999237060547</v>
      </c>
      <c r="L4" s="212">
        <v>29.329999923706055</v>
      </c>
      <c r="M4" s="212">
        <v>28.93000030517578</v>
      </c>
      <c r="N4" s="212">
        <v>28.229999542236328</v>
      </c>
      <c r="O4" s="212">
        <v>27.950000762939453</v>
      </c>
      <c r="P4" s="212">
        <v>28.200000762939453</v>
      </c>
      <c r="Q4" s="212">
        <v>27.75</v>
      </c>
      <c r="R4" s="212">
        <v>27.299999237060547</v>
      </c>
      <c r="S4" s="213">
        <v>27.299999237060547</v>
      </c>
      <c r="T4" s="212">
        <v>27.270000457763672</v>
      </c>
      <c r="U4" s="212">
        <v>27.600000381469727</v>
      </c>
      <c r="V4" s="212">
        <v>27.219999313354492</v>
      </c>
      <c r="W4" s="212">
        <v>26.649999618530273</v>
      </c>
      <c r="X4" s="212">
        <v>26.40999984741211</v>
      </c>
      <c r="Y4" s="212">
        <v>26.079999923706055</v>
      </c>
      <c r="Z4" s="219">
        <f t="shared" si="0"/>
        <v>27.418333292007446</v>
      </c>
      <c r="AA4" s="151">
        <v>30.270000457763672</v>
      </c>
      <c r="AB4" s="152" t="s">
        <v>408</v>
      </c>
      <c r="AC4" s="2">
        <v>2</v>
      </c>
      <c r="AD4" s="151">
        <v>25.610000610351562</v>
      </c>
      <c r="AE4" s="258" t="s">
        <v>241</v>
      </c>
      <c r="AF4" s="1"/>
    </row>
    <row r="5" spans="1:32" ht="11.25" customHeight="1">
      <c r="A5" s="220">
        <v>3</v>
      </c>
      <c r="B5" s="212">
        <v>25.719999313354492</v>
      </c>
      <c r="C5" s="212">
        <v>25.260000228881836</v>
      </c>
      <c r="D5" s="212">
        <v>24.6200008392334</v>
      </c>
      <c r="E5" s="212">
        <v>23.639999389648438</v>
      </c>
      <c r="F5" s="212">
        <v>22.979999542236328</v>
      </c>
      <c r="G5" s="212">
        <v>23.280000686645508</v>
      </c>
      <c r="H5" s="212">
        <v>24.959999084472656</v>
      </c>
      <c r="I5" s="212">
        <v>27.15999984741211</v>
      </c>
      <c r="J5" s="212">
        <v>29.219999313354492</v>
      </c>
      <c r="K5" s="212">
        <v>31.030000686645508</v>
      </c>
      <c r="L5" s="212">
        <v>33.400001525878906</v>
      </c>
      <c r="M5" s="212">
        <v>32.97999954223633</v>
      </c>
      <c r="N5" s="212">
        <v>30.270000457763672</v>
      </c>
      <c r="O5" s="212">
        <v>30.510000228881836</v>
      </c>
      <c r="P5" s="212">
        <v>30.18000030517578</v>
      </c>
      <c r="Q5" s="212">
        <v>30.43000030517578</v>
      </c>
      <c r="R5" s="212">
        <v>30.75</v>
      </c>
      <c r="S5" s="212">
        <v>31.360000610351562</v>
      </c>
      <c r="T5" s="212">
        <v>29.90999984741211</v>
      </c>
      <c r="U5" s="212">
        <v>29.75</v>
      </c>
      <c r="V5" s="212">
        <v>29.260000228881836</v>
      </c>
      <c r="W5" s="212">
        <v>28.81999969482422</v>
      </c>
      <c r="X5" s="212">
        <v>28.139999389648438</v>
      </c>
      <c r="Y5" s="212">
        <v>27.309999465942383</v>
      </c>
      <c r="Z5" s="219">
        <f t="shared" si="0"/>
        <v>28.3725000222524</v>
      </c>
      <c r="AA5" s="151">
        <v>35.45000076293945</v>
      </c>
      <c r="AB5" s="152" t="s">
        <v>80</v>
      </c>
      <c r="AC5" s="2">
        <v>3</v>
      </c>
      <c r="AD5" s="151">
        <v>22.959999084472656</v>
      </c>
      <c r="AE5" s="258" t="s">
        <v>361</v>
      </c>
      <c r="AF5" s="1"/>
    </row>
    <row r="6" spans="1:32" ht="11.25" customHeight="1">
      <c r="A6" s="220">
        <v>4</v>
      </c>
      <c r="B6" s="212">
        <v>27.299999237060547</v>
      </c>
      <c r="C6" s="212">
        <v>26.34000015258789</v>
      </c>
      <c r="D6" s="212">
        <v>25.719999313354492</v>
      </c>
      <c r="E6" s="212">
        <v>25.780000686645508</v>
      </c>
      <c r="F6" s="212">
        <v>24.959999084472656</v>
      </c>
      <c r="G6" s="212">
        <v>25.229999542236328</v>
      </c>
      <c r="H6" s="212">
        <v>26.520000457763672</v>
      </c>
      <c r="I6" s="212">
        <v>28.65999984741211</v>
      </c>
      <c r="J6" s="212">
        <v>29.809999465942383</v>
      </c>
      <c r="K6" s="212">
        <v>29.969999313354492</v>
      </c>
      <c r="L6" s="212">
        <v>30.170000076293945</v>
      </c>
      <c r="M6" s="212">
        <v>29.799999237060547</v>
      </c>
      <c r="N6" s="212">
        <v>29.520000457763672</v>
      </c>
      <c r="O6" s="212">
        <v>29.219999313354492</v>
      </c>
      <c r="P6" s="212">
        <v>29.079999923706055</v>
      </c>
      <c r="Q6" s="212">
        <v>27.950000762939453</v>
      </c>
      <c r="R6" s="212">
        <v>28.239999771118164</v>
      </c>
      <c r="S6" s="212">
        <v>27.3799991607666</v>
      </c>
      <c r="T6" s="212">
        <v>26.81999969482422</v>
      </c>
      <c r="U6" s="212">
        <v>26.729999542236328</v>
      </c>
      <c r="V6" s="212">
        <v>26.530000686645508</v>
      </c>
      <c r="W6" s="212">
        <v>26.920000076293945</v>
      </c>
      <c r="X6" s="212">
        <v>26.770000457763672</v>
      </c>
      <c r="Y6" s="212">
        <v>26.459999084472656</v>
      </c>
      <c r="Z6" s="219">
        <f t="shared" si="0"/>
        <v>27.578333139419556</v>
      </c>
      <c r="AA6" s="151">
        <v>31.010000228881836</v>
      </c>
      <c r="AB6" s="152" t="s">
        <v>409</v>
      </c>
      <c r="AC6" s="2">
        <v>4</v>
      </c>
      <c r="AD6" s="151">
        <v>24.809999465942383</v>
      </c>
      <c r="AE6" s="258" t="s">
        <v>403</v>
      </c>
      <c r="AF6" s="1"/>
    </row>
    <row r="7" spans="1:32" ht="11.25" customHeight="1">
      <c r="A7" s="220">
        <v>5</v>
      </c>
      <c r="B7" s="212">
        <v>26.010000228881836</v>
      </c>
      <c r="C7" s="212">
        <v>24.950000762939453</v>
      </c>
      <c r="D7" s="212">
        <v>24.989999771118164</v>
      </c>
      <c r="E7" s="212">
        <v>24.56999969482422</v>
      </c>
      <c r="F7" s="212">
        <v>24.190000534057617</v>
      </c>
      <c r="G7" s="212">
        <v>23.959999084472656</v>
      </c>
      <c r="H7" s="212">
        <v>25.010000228881836</v>
      </c>
      <c r="I7" s="212">
        <v>27.43000030517578</v>
      </c>
      <c r="J7" s="212">
        <v>28.8700008392334</v>
      </c>
      <c r="K7" s="212">
        <v>27.600000381469727</v>
      </c>
      <c r="L7" s="212">
        <v>27.559999465942383</v>
      </c>
      <c r="M7" s="212">
        <v>28.56999969482422</v>
      </c>
      <c r="N7" s="212">
        <v>27.799999237060547</v>
      </c>
      <c r="O7" s="212">
        <v>27.65999984741211</v>
      </c>
      <c r="P7" s="212">
        <v>27.940000534057617</v>
      </c>
      <c r="Q7" s="212">
        <v>27.579999923706055</v>
      </c>
      <c r="R7" s="212">
        <v>27.219999313354492</v>
      </c>
      <c r="S7" s="212">
        <v>26.790000915527344</v>
      </c>
      <c r="T7" s="212">
        <v>27.049999237060547</v>
      </c>
      <c r="U7" s="212">
        <v>27.030000686645508</v>
      </c>
      <c r="V7" s="212">
        <v>27.530000686645508</v>
      </c>
      <c r="W7" s="212">
        <v>27.260000228881836</v>
      </c>
      <c r="X7" s="212">
        <v>26.979999542236328</v>
      </c>
      <c r="Y7" s="212">
        <v>26.850000381469727</v>
      </c>
      <c r="Z7" s="219">
        <f t="shared" si="0"/>
        <v>26.72500006357829</v>
      </c>
      <c r="AA7" s="151">
        <v>29.979999542236328</v>
      </c>
      <c r="AB7" s="152" t="s">
        <v>410</v>
      </c>
      <c r="AC7" s="2">
        <v>5</v>
      </c>
      <c r="AD7" s="151">
        <v>23.700000762939453</v>
      </c>
      <c r="AE7" s="258" t="s">
        <v>403</v>
      </c>
      <c r="AF7" s="1"/>
    </row>
    <row r="8" spans="1:32" ht="11.25" customHeight="1">
      <c r="A8" s="220">
        <v>6</v>
      </c>
      <c r="B8" s="212">
        <v>27.049999237060547</v>
      </c>
      <c r="C8" s="212">
        <v>26.729999542236328</v>
      </c>
      <c r="D8" s="212">
        <v>26.31999969482422</v>
      </c>
      <c r="E8" s="212">
        <v>25.600000381469727</v>
      </c>
      <c r="F8" s="212">
        <v>25.610000610351562</v>
      </c>
      <c r="G8" s="212">
        <v>25.690000534057617</v>
      </c>
      <c r="H8" s="212">
        <v>26.649999618530273</v>
      </c>
      <c r="I8" s="212">
        <v>28.5</v>
      </c>
      <c r="J8" s="212">
        <v>29.760000228881836</v>
      </c>
      <c r="K8" s="212">
        <v>31.059999465942383</v>
      </c>
      <c r="L8" s="212">
        <v>31.329999923706055</v>
      </c>
      <c r="M8" s="212">
        <v>30.8799991607666</v>
      </c>
      <c r="N8" s="212">
        <v>29.610000610351562</v>
      </c>
      <c r="O8" s="212">
        <v>29.610000610351562</v>
      </c>
      <c r="P8" s="212">
        <v>29.790000915527344</v>
      </c>
      <c r="Q8" s="212">
        <v>29.579999923706055</v>
      </c>
      <c r="R8" s="212">
        <v>29.579999923706055</v>
      </c>
      <c r="S8" s="212">
        <v>29.649999618530273</v>
      </c>
      <c r="T8" s="212">
        <v>27.989999771118164</v>
      </c>
      <c r="U8" s="212">
        <v>27.229999542236328</v>
      </c>
      <c r="V8" s="212">
        <v>27.540000915527344</v>
      </c>
      <c r="W8" s="212">
        <v>27.020000457763672</v>
      </c>
      <c r="X8" s="212">
        <v>26.829999923706055</v>
      </c>
      <c r="Y8" s="212">
        <v>26.790000915527344</v>
      </c>
      <c r="Z8" s="219">
        <f t="shared" si="0"/>
        <v>28.18333339691162</v>
      </c>
      <c r="AA8" s="151">
        <v>33.439998626708984</v>
      </c>
      <c r="AB8" s="152" t="s">
        <v>171</v>
      </c>
      <c r="AC8" s="2">
        <v>6</v>
      </c>
      <c r="AD8" s="151">
        <v>25.34000015258789</v>
      </c>
      <c r="AE8" s="258" t="s">
        <v>424</v>
      </c>
      <c r="AF8" s="1"/>
    </row>
    <row r="9" spans="1:32" ht="11.25" customHeight="1">
      <c r="A9" s="220">
        <v>7</v>
      </c>
      <c r="B9" s="212">
        <v>26.780000686645508</v>
      </c>
      <c r="C9" s="212">
        <v>26.450000762939453</v>
      </c>
      <c r="D9" s="212">
        <v>26.079999923706055</v>
      </c>
      <c r="E9" s="212">
        <v>25.899999618530273</v>
      </c>
      <c r="F9" s="212">
        <v>25.59000015258789</v>
      </c>
      <c r="G9" s="212">
        <v>25.84000015258789</v>
      </c>
      <c r="H9" s="212">
        <v>26.479999542236328</v>
      </c>
      <c r="I9" s="212">
        <v>28.43000030517578</v>
      </c>
      <c r="J9" s="212">
        <v>29.649999618530273</v>
      </c>
      <c r="K9" s="212">
        <v>31.049999237060547</v>
      </c>
      <c r="L9" s="212">
        <v>33.66999816894531</v>
      </c>
      <c r="M9" s="212">
        <v>35.5099983215332</v>
      </c>
      <c r="N9" s="212">
        <v>35.15999984741211</v>
      </c>
      <c r="O9" s="212">
        <v>33.97999954223633</v>
      </c>
      <c r="P9" s="212">
        <v>34.41999816894531</v>
      </c>
      <c r="Q9" s="212">
        <v>32.099998474121094</v>
      </c>
      <c r="R9" s="212">
        <v>30.059999465942383</v>
      </c>
      <c r="S9" s="212">
        <v>30.639999389648438</v>
      </c>
      <c r="T9" s="212">
        <v>29.309999465942383</v>
      </c>
      <c r="U9" s="212">
        <v>28.969999313354492</v>
      </c>
      <c r="V9" s="212">
        <v>27.950000762939453</v>
      </c>
      <c r="W9" s="212">
        <v>27.40999984741211</v>
      </c>
      <c r="X9" s="212">
        <v>26.84000015258789</v>
      </c>
      <c r="Y9" s="212">
        <v>25.850000381469727</v>
      </c>
      <c r="Z9" s="219">
        <f t="shared" si="0"/>
        <v>29.338332970937092</v>
      </c>
      <c r="AA9" s="151">
        <v>36.33000183105469</v>
      </c>
      <c r="AB9" s="152" t="s">
        <v>55</v>
      </c>
      <c r="AC9" s="2">
        <v>7</v>
      </c>
      <c r="AD9" s="151">
        <v>25.510000228881836</v>
      </c>
      <c r="AE9" s="258" t="s">
        <v>425</v>
      </c>
      <c r="AF9" s="1"/>
    </row>
    <row r="10" spans="1:32" ht="11.25" customHeight="1">
      <c r="A10" s="220">
        <v>8</v>
      </c>
      <c r="B10" s="212">
        <v>25.579999923706055</v>
      </c>
      <c r="C10" s="212">
        <v>25.469999313354492</v>
      </c>
      <c r="D10" s="212">
        <v>24.940000534057617</v>
      </c>
      <c r="E10" s="212">
        <v>24.860000610351562</v>
      </c>
      <c r="F10" s="212">
        <v>24.489999771118164</v>
      </c>
      <c r="G10" s="212">
        <v>23.469999313354492</v>
      </c>
      <c r="H10" s="212">
        <v>23.229999542236328</v>
      </c>
      <c r="I10" s="212">
        <v>22.690000534057617</v>
      </c>
      <c r="J10" s="212">
        <v>22.700000762939453</v>
      </c>
      <c r="K10" s="212">
        <v>22.809999465942383</v>
      </c>
      <c r="L10" s="212">
        <v>23.09000015258789</v>
      </c>
      <c r="M10" s="212">
        <v>22.649999618530273</v>
      </c>
      <c r="N10" s="212">
        <v>22.75</v>
      </c>
      <c r="O10" s="212">
        <v>21.93000030517578</v>
      </c>
      <c r="P10" s="212">
        <v>20.989999771118164</v>
      </c>
      <c r="Q10" s="212">
        <v>20.950000762939453</v>
      </c>
      <c r="R10" s="212">
        <v>20.920000076293945</v>
      </c>
      <c r="S10" s="212">
        <v>20.950000762939453</v>
      </c>
      <c r="T10" s="212">
        <v>21.190000534057617</v>
      </c>
      <c r="U10" s="212">
        <v>21.6200008392334</v>
      </c>
      <c r="V10" s="212">
        <v>21.950000762939453</v>
      </c>
      <c r="W10" s="212">
        <v>20.969999313354492</v>
      </c>
      <c r="X10" s="212">
        <v>20.860000610351562</v>
      </c>
      <c r="Y10" s="212">
        <v>20.719999313354492</v>
      </c>
      <c r="Z10" s="219">
        <f t="shared" si="0"/>
        <v>22.574166774749756</v>
      </c>
      <c r="AA10" s="151">
        <v>25.8799991607666</v>
      </c>
      <c r="AB10" s="152" t="s">
        <v>142</v>
      </c>
      <c r="AC10" s="2">
        <v>8</v>
      </c>
      <c r="AD10" s="151">
        <v>20.700000762939453</v>
      </c>
      <c r="AE10" s="258" t="s">
        <v>209</v>
      </c>
      <c r="AF10" s="1"/>
    </row>
    <row r="11" spans="1:32" ht="11.25" customHeight="1">
      <c r="A11" s="220">
        <v>9</v>
      </c>
      <c r="B11" s="212">
        <v>21.040000915527344</v>
      </c>
      <c r="C11" s="212">
        <v>21.260000228881836</v>
      </c>
      <c r="D11" s="212">
        <v>21.420000076293945</v>
      </c>
      <c r="E11" s="212">
        <v>21.43000030517578</v>
      </c>
      <c r="F11" s="212">
        <v>21.219999313354492</v>
      </c>
      <c r="G11" s="212">
        <v>21.40999984741211</v>
      </c>
      <c r="H11" s="212">
        <v>21.649999618530273</v>
      </c>
      <c r="I11" s="212">
        <v>22.170000076293945</v>
      </c>
      <c r="J11" s="212">
        <v>23.450000762939453</v>
      </c>
      <c r="K11" s="212">
        <v>24.030000686645508</v>
      </c>
      <c r="L11" s="212">
        <v>24.309999465942383</v>
      </c>
      <c r="M11" s="212">
        <v>24.93000030517578</v>
      </c>
      <c r="N11" s="212">
        <v>24.530000686645508</v>
      </c>
      <c r="O11" s="212">
        <v>24.200000762939453</v>
      </c>
      <c r="P11" s="212">
        <v>24.010000228881836</v>
      </c>
      <c r="Q11" s="212">
        <v>24.18000030517578</v>
      </c>
      <c r="R11" s="212">
        <v>23.43000030517578</v>
      </c>
      <c r="S11" s="212">
        <v>22.8700008392334</v>
      </c>
      <c r="T11" s="212">
        <v>22.3799991607666</v>
      </c>
      <c r="U11" s="212">
        <v>21.790000915527344</v>
      </c>
      <c r="V11" s="212">
        <v>21.280000686645508</v>
      </c>
      <c r="W11" s="212">
        <v>21.1299991607666</v>
      </c>
      <c r="X11" s="212">
        <v>21.309999465942383</v>
      </c>
      <c r="Y11" s="212">
        <v>20.450000762939453</v>
      </c>
      <c r="Z11" s="219">
        <f t="shared" si="0"/>
        <v>22.49500020345052</v>
      </c>
      <c r="AA11" s="151">
        <v>25.649999618530273</v>
      </c>
      <c r="AB11" s="152" t="s">
        <v>411</v>
      </c>
      <c r="AC11" s="2">
        <v>9</v>
      </c>
      <c r="AD11" s="151">
        <v>20.360000610351562</v>
      </c>
      <c r="AE11" s="258" t="s">
        <v>334</v>
      </c>
      <c r="AF11" s="1"/>
    </row>
    <row r="12" spans="1:32" ht="11.25" customHeight="1">
      <c r="A12" s="228">
        <v>10</v>
      </c>
      <c r="B12" s="214">
        <v>18.969999313354492</v>
      </c>
      <c r="C12" s="214">
        <v>18.360000610351562</v>
      </c>
      <c r="D12" s="214">
        <v>17.610000610351562</v>
      </c>
      <c r="E12" s="214">
        <v>17.399999618530273</v>
      </c>
      <c r="F12" s="214">
        <v>17.979999542236328</v>
      </c>
      <c r="G12" s="214">
        <v>17.280000686645508</v>
      </c>
      <c r="H12" s="214">
        <v>19.84000015258789</v>
      </c>
      <c r="I12" s="214">
        <v>22.34000015258789</v>
      </c>
      <c r="J12" s="214">
        <v>24.559999465942383</v>
      </c>
      <c r="K12" s="214">
        <v>25.770000457763672</v>
      </c>
      <c r="L12" s="214">
        <v>26.020000457763672</v>
      </c>
      <c r="M12" s="214">
        <v>26.020000457763672</v>
      </c>
      <c r="N12" s="214">
        <v>24.65999984741211</v>
      </c>
      <c r="O12" s="214">
        <v>24.93000030517578</v>
      </c>
      <c r="P12" s="214">
        <v>24.600000381469727</v>
      </c>
      <c r="Q12" s="214">
        <v>24.959999084472656</v>
      </c>
      <c r="R12" s="214">
        <v>24.25</v>
      </c>
      <c r="S12" s="214">
        <v>24</v>
      </c>
      <c r="T12" s="214">
        <v>23.81999969482422</v>
      </c>
      <c r="U12" s="214">
        <v>23.690000534057617</v>
      </c>
      <c r="V12" s="214">
        <v>23.8799991607666</v>
      </c>
      <c r="W12" s="214">
        <v>23.799999237060547</v>
      </c>
      <c r="X12" s="214">
        <v>23.010000228881836</v>
      </c>
      <c r="Y12" s="214">
        <v>21.81999969482422</v>
      </c>
      <c r="Z12" s="229">
        <f t="shared" si="0"/>
        <v>22.482083320617676</v>
      </c>
      <c r="AA12" s="157">
        <v>26.81999969482422</v>
      </c>
      <c r="AB12" s="215" t="s">
        <v>276</v>
      </c>
      <c r="AC12" s="216">
        <v>10</v>
      </c>
      <c r="AD12" s="157">
        <v>16.770000457763672</v>
      </c>
      <c r="AE12" s="259" t="s">
        <v>426</v>
      </c>
      <c r="AF12" s="1"/>
    </row>
    <row r="13" spans="1:32" ht="11.25" customHeight="1">
      <c r="A13" s="220">
        <v>11</v>
      </c>
      <c r="B13" s="212">
        <v>21.420000076293945</v>
      </c>
      <c r="C13" s="212">
        <v>21.1299991607666</v>
      </c>
      <c r="D13" s="212">
        <v>20.739999771118164</v>
      </c>
      <c r="E13" s="212">
        <v>20.739999771118164</v>
      </c>
      <c r="F13" s="212">
        <v>20.520000457763672</v>
      </c>
      <c r="G13" s="212">
        <v>20.559999465942383</v>
      </c>
      <c r="H13" s="212">
        <v>22.059999465942383</v>
      </c>
      <c r="I13" s="212">
        <v>24.469999313354492</v>
      </c>
      <c r="J13" s="212">
        <v>27</v>
      </c>
      <c r="K13" s="212">
        <v>29.770000457763672</v>
      </c>
      <c r="L13" s="212">
        <v>28.649999618530273</v>
      </c>
      <c r="M13" s="212">
        <v>28.299999237060547</v>
      </c>
      <c r="N13" s="212">
        <v>27.06999969482422</v>
      </c>
      <c r="O13" s="212">
        <v>27.110000610351562</v>
      </c>
      <c r="P13" s="212">
        <v>27.31999969482422</v>
      </c>
      <c r="Q13" s="212">
        <v>27.520000457763672</v>
      </c>
      <c r="R13" s="212">
        <v>26.920000076293945</v>
      </c>
      <c r="S13" s="212">
        <v>27.100000381469727</v>
      </c>
      <c r="T13" s="212">
        <v>27.309999465942383</v>
      </c>
      <c r="U13" s="212">
        <v>26.889999389648438</v>
      </c>
      <c r="V13" s="212">
        <v>26.440000534057617</v>
      </c>
      <c r="W13" s="212">
        <v>26.610000610351562</v>
      </c>
      <c r="X13" s="212">
        <v>25.739999771118164</v>
      </c>
      <c r="Y13" s="212">
        <v>24.93000030517578</v>
      </c>
      <c r="Z13" s="219">
        <f t="shared" si="0"/>
        <v>25.263333241144817</v>
      </c>
      <c r="AA13" s="151">
        <v>31.530000686645508</v>
      </c>
      <c r="AB13" s="152" t="s">
        <v>412</v>
      </c>
      <c r="AC13" s="2">
        <v>11</v>
      </c>
      <c r="AD13" s="151">
        <v>20.40999984741211</v>
      </c>
      <c r="AE13" s="258" t="s">
        <v>427</v>
      </c>
      <c r="AF13" s="1"/>
    </row>
    <row r="14" spans="1:32" ht="11.25" customHeight="1">
      <c r="A14" s="220">
        <v>12</v>
      </c>
      <c r="B14" s="212">
        <v>24.600000381469727</v>
      </c>
      <c r="C14" s="212">
        <v>24.5</v>
      </c>
      <c r="D14" s="212">
        <v>24.790000915527344</v>
      </c>
      <c r="E14" s="212">
        <v>24.299999237060547</v>
      </c>
      <c r="F14" s="212">
        <v>24.020000457763672</v>
      </c>
      <c r="G14" s="212">
        <v>24.1200008392334</v>
      </c>
      <c r="H14" s="212">
        <v>24.309999465942383</v>
      </c>
      <c r="I14" s="212">
        <v>24.43000030517578</v>
      </c>
      <c r="J14" s="212">
        <v>24.93000030517578</v>
      </c>
      <c r="K14" s="212">
        <v>25.040000915527344</v>
      </c>
      <c r="L14" s="212">
        <v>25.889999389648438</v>
      </c>
      <c r="M14" s="212">
        <v>25.739999771118164</v>
      </c>
      <c r="N14" s="212">
        <v>24.770000457763672</v>
      </c>
      <c r="O14" s="212">
        <v>24.540000915527344</v>
      </c>
      <c r="P14" s="212">
        <v>24.530000686645508</v>
      </c>
      <c r="Q14" s="212">
        <v>23.889999389648438</v>
      </c>
      <c r="R14" s="212">
        <v>23.360000610351562</v>
      </c>
      <c r="S14" s="212">
        <v>23.049999237060547</v>
      </c>
      <c r="T14" s="212">
        <v>22.979999542236328</v>
      </c>
      <c r="U14" s="212">
        <v>22.780000686645508</v>
      </c>
      <c r="V14" s="212">
        <v>22.639999389648438</v>
      </c>
      <c r="W14" s="212">
        <v>22.43000030517578</v>
      </c>
      <c r="X14" s="212">
        <v>22.520000457763672</v>
      </c>
      <c r="Y14" s="212">
        <v>22.3700008392334</v>
      </c>
      <c r="Z14" s="219">
        <f t="shared" si="0"/>
        <v>24.022083520889282</v>
      </c>
      <c r="AA14" s="151">
        <v>26.40999984741211</v>
      </c>
      <c r="AB14" s="152" t="s">
        <v>413</v>
      </c>
      <c r="AC14" s="2">
        <v>12</v>
      </c>
      <c r="AD14" s="151">
        <v>22.329999923706055</v>
      </c>
      <c r="AE14" s="258" t="s">
        <v>428</v>
      </c>
      <c r="AF14" s="1"/>
    </row>
    <row r="15" spans="1:32" ht="11.25" customHeight="1">
      <c r="A15" s="220">
        <v>13</v>
      </c>
      <c r="B15" s="212">
        <v>22.329999923706055</v>
      </c>
      <c r="C15" s="212">
        <v>22.510000228881836</v>
      </c>
      <c r="D15" s="212">
        <v>22.700000762939453</v>
      </c>
      <c r="E15" s="212">
        <v>22.520000457763672</v>
      </c>
      <c r="F15" s="212">
        <v>22.549999237060547</v>
      </c>
      <c r="G15" s="212">
        <v>22.31999969482422</v>
      </c>
      <c r="H15" s="212">
        <v>22.84000015258789</v>
      </c>
      <c r="I15" s="212">
        <v>23.3700008392334</v>
      </c>
      <c r="J15" s="212">
        <v>24.59000015258789</v>
      </c>
      <c r="K15" s="212">
        <v>26.030000686645508</v>
      </c>
      <c r="L15" s="212">
        <v>26.450000762939453</v>
      </c>
      <c r="M15" s="212">
        <v>27.389999389648438</v>
      </c>
      <c r="N15" s="212">
        <v>28.8799991607666</v>
      </c>
      <c r="O15" s="212">
        <v>30.350000381469727</v>
      </c>
      <c r="P15" s="212">
        <v>28.079999923706055</v>
      </c>
      <c r="Q15" s="212">
        <v>27.43000030517578</v>
      </c>
      <c r="R15" s="212">
        <v>26.719999313354492</v>
      </c>
      <c r="S15" s="212">
        <v>24.290000915527344</v>
      </c>
      <c r="T15" s="212">
        <v>23.540000915527344</v>
      </c>
      <c r="U15" s="212">
        <v>23.149999618530273</v>
      </c>
      <c r="V15" s="212">
        <v>22.93000030517578</v>
      </c>
      <c r="W15" s="212">
        <v>22.770000457763672</v>
      </c>
      <c r="X15" s="212">
        <v>22.510000228881836</v>
      </c>
      <c r="Y15" s="212">
        <v>22.3700008392334</v>
      </c>
      <c r="Z15" s="219">
        <f t="shared" si="0"/>
        <v>24.525833527247112</v>
      </c>
      <c r="AA15" s="151">
        <v>30.510000228881836</v>
      </c>
      <c r="AB15" s="152" t="s">
        <v>414</v>
      </c>
      <c r="AC15" s="2">
        <v>13</v>
      </c>
      <c r="AD15" s="151">
        <v>22.219999313354492</v>
      </c>
      <c r="AE15" s="258" t="s">
        <v>423</v>
      </c>
      <c r="AF15" s="1"/>
    </row>
    <row r="16" spans="1:32" ht="11.25" customHeight="1">
      <c r="A16" s="220">
        <v>14</v>
      </c>
      <c r="B16" s="212">
        <v>21.959999084472656</v>
      </c>
      <c r="C16" s="212">
        <v>22.040000915527344</v>
      </c>
      <c r="D16" s="212">
        <v>21.979999542236328</v>
      </c>
      <c r="E16" s="212">
        <v>21.850000381469727</v>
      </c>
      <c r="F16" s="212">
        <v>21.940000534057617</v>
      </c>
      <c r="G16" s="212">
        <v>22.1299991607666</v>
      </c>
      <c r="H16" s="212">
        <v>22.8799991607666</v>
      </c>
      <c r="I16" s="212">
        <v>23.270000457763672</v>
      </c>
      <c r="J16" s="212">
        <v>23.959999084472656</v>
      </c>
      <c r="K16" s="212">
        <v>24.510000228881836</v>
      </c>
      <c r="L16" s="212">
        <v>25.579999923706055</v>
      </c>
      <c r="M16" s="212">
        <v>24.81999969482422</v>
      </c>
      <c r="N16" s="212">
        <v>24.84000015258789</v>
      </c>
      <c r="O16" s="212">
        <v>24.209999084472656</v>
      </c>
      <c r="P16" s="212">
        <v>23.969999313354492</v>
      </c>
      <c r="Q16" s="212">
        <v>23.200000762939453</v>
      </c>
      <c r="R16" s="212">
        <v>22.559999465942383</v>
      </c>
      <c r="S16" s="212">
        <v>22.450000762939453</v>
      </c>
      <c r="T16" s="212">
        <v>22.100000381469727</v>
      </c>
      <c r="U16" s="212">
        <v>21.670000076293945</v>
      </c>
      <c r="V16" s="212">
        <v>21.450000762939453</v>
      </c>
      <c r="W16" s="212">
        <v>21.18000030517578</v>
      </c>
      <c r="X16" s="212">
        <v>21.030000686645508</v>
      </c>
      <c r="Y16" s="212">
        <v>21.1299991607666</v>
      </c>
      <c r="Z16" s="219">
        <f t="shared" si="0"/>
        <v>22.77958329518636</v>
      </c>
      <c r="AA16" s="151">
        <v>26.329999923706055</v>
      </c>
      <c r="AB16" s="152" t="s">
        <v>415</v>
      </c>
      <c r="AC16" s="2">
        <v>14</v>
      </c>
      <c r="AD16" s="151">
        <v>21.020000457763672</v>
      </c>
      <c r="AE16" s="258" t="s">
        <v>429</v>
      </c>
      <c r="AF16" s="1"/>
    </row>
    <row r="17" spans="1:32" ht="11.25" customHeight="1">
      <c r="A17" s="220">
        <v>15</v>
      </c>
      <c r="B17" s="212">
        <v>20.959999084472656</v>
      </c>
      <c r="C17" s="212">
        <v>20.959999084472656</v>
      </c>
      <c r="D17" s="212">
        <v>21.110000610351562</v>
      </c>
      <c r="E17" s="212">
        <v>21</v>
      </c>
      <c r="F17" s="212">
        <v>20.649999618530273</v>
      </c>
      <c r="G17" s="212">
        <v>20.690000534057617</v>
      </c>
      <c r="H17" s="212">
        <v>20.59000015258789</v>
      </c>
      <c r="I17" s="212">
        <v>21.030000686645508</v>
      </c>
      <c r="J17" s="212">
        <v>21.68000030517578</v>
      </c>
      <c r="K17" s="212">
        <v>22.81999969482422</v>
      </c>
      <c r="L17" s="212">
        <v>23.809999465942383</v>
      </c>
      <c r="M17" s="212">
        <v>23.3799991607666</v>
      </c>
      <c r="N17" s="212">
        <v>23.829999923706055</v>
      </c>
      <c r="O17" s="212">
        <v>24.030000686645508</v>
      </c>
      <c r="P17" s="212">
        <v>23.31999969482422</v>
      </c>
      <c r="Q17" s="212">
        <v>22.739999771118164</v>
      </c>
      <c r="R17" s="212">
        <v>22.440000534057617</v>
      </c>
      <c r="S17" s="212">
        <v>22.479999542236328</v>
      </c>
      <c r="T17" s="212">
        <v>22.479999542236328</v>
      </c>
      <c r="U17" s="212">
        <v>22.18000030517578</v>
      </c>
      <c r="V17" s="212">
        <v>22.09000015258789</v>
      </c>
      <c r="W17" s="212">
        <v>22.110000610351562</v>
      </c>
      <c r="X17" s="212">
        <v>22.049999237060547</v>
      </c>
      <c r="Y17" s="212">
        <v>21.889999389648438</v>
      </c>
      <c r="Z17" s="219">
        <f t="shared" si="0"/>
        <v>22.09666657447815</v>
      </c>
      <c r="AA17" s="151">
        <v>24.520000457763672</v>
      </c>
      <c r="AB17" s="152" t="s">
        <v>274</v>
      </c>
      <c r="AC17" s="2">
        <v>15</v>
      </c>
      <c r="AD17" s="151">
        <v>20.530000686645508</v>
      </c>
      <c r="AE17" s="258" t="s">
        <v>430</v>
      </c>
      <c r="AF17" s="1"/>
    </row>
    <row r="18" spans="1:32" ht="11.25" customHeight="1">
      <c r="A18" s="220">
        <v>16</v>
      </c>
      <c r="B18" s="212">
        <v>21.860000610351562</v>
      </c>
      <c r="C18" s="212">
        <v>21.309999465942383</v>
      </c>
      <c r="D18" s="212">
        <v>20.549999237060547</v>
      </c>
      <c r="E18" s="212">
        <v>19.979999542236328</v>
      </c>
      <c r="F18" s="212">
        <v>19.690000534057617</v>
      </c>
      <c r="G18" s="212">
        <v>19.770000457763672</v>
      </c>
      <c r="H18" s="212">
        <v>19.93000030517578</v>
      </c>
      <c r="I18" s="212">
        <v>20.1200008392334</v>
      </c>
      <c r="J18" s="212">
        <v>19.709999084472656</v>
      </c>
      <c r="K18" s="212">
        <v>19.049999237060547</v>
      </c>
      <c r="L18" s="212">
        <v>18.6299991607666</v>
      </c>
      <c r="M18" s="212">
        <v>18.600000381469727</v>
      </c>
      <c r="N18" s="212">
        <v>19.84000015258789</v>
      </c>
      <c r="O18" s="212">
        <v>20.270000457763672</v>
      </c>
      <c r="P18" s="212">
        <v>20.690000534057617</v>
      </c>
      <c r="Q18" s="212">
        <v>20.559999465942383</v>
      </c>
      <c r="R18" s="212">
        <v>20.079999923706055</v>
      </c>
      <c r="S18" s="212">
        <v>19.670000076293945</v>
      </c>
      <c r="T18" s="212">
        <v>19.670000076293945</v>
      </c>
      <c r="U18" s="212">
        <v>19.920000076293945</v>
      </c>
      <c r="V18" s="212">
        <v>20.010000228881836</v>
      </c>
      <c r="W18" s="212">
        <v>19.729999542236328</v>
      </c>
      <c r="X18" s="212">
        <v>19.440000534057617</v>
      </c>
      <c r="Y18" s="212">
        <v>19.290000915527344</v>
      </c>
      <c r="Z18" s="219">
        <f t="shared" si="0"/>
        <v>19.93208336830139</v>
      </c>
      <c r="AA18" s="151">
        <v>21.90999984741211</v>
      </c>
      <c r="AB18" s="152" t="s">
        <v>142</v>
      </c>
      <c r="AC18" s="2">
        <v>16</v>
      </c>
      <c r="AD18" s="151">
        <v>18.450000762939453</v>
      </c>
      <c r="AE18" s="258" t="s">
        <v>72</v>
      </c>
      <c r="AF18" s="1"/>
    </row>
    <row r="19" spans="1:32" ht="11.25" customHeight="1">
      <c r="A19" s="220">
        <v>17</v>
      </c>
      <c r="B19" s="212">
        <v>19.020000457763672</v>
      </c>
      <c r="C19" s="212">
        <v>18.709999084472656</v>
      </c>
      <c r="D19" s="212">
        <v>18.40999984741211</v>
      </c>
      <c r="E19" s="212">
        <v>18.450000762939453</v>
      </c>
      <c r="F19" s="212">
        <v>18.399999618530273</v>
      </c>
      <c r="G19" s="212">
        <v>18.579999923706055</v>
      </c>
      <c r="H19" s="212">
        <v>18.899999618530273</v>
      </c>
      <c r="I19" s="212">
        <v>19.969999313354492</v>
      </c>
      <c r="J19" s="212">
        <v>20.170000076293945</v>
      </c>
      <c r="K19" s="212">
        <v>21.260000228881836</v>
      </c>
      <c r="L19" s="212">
        <v>23.350000381469727</v>
      </c>
      <c r="M19" s="212">
        <v>23.739999771118164</v>
      </c>
      <c r="N19" s="212">
        <v>22.760000228881836</v>
      </c>
      <c r="O19" s="212">
        <v>24.020000457763672</v>
      </c>
      <c r="P19" s="212">
        <v>23.56999969482422</v>
      </c>
      <c r="Q19" s="212">
        <v>23.920000076293945</v>
      </c>
      <c r="R19" s="212">
        <v>24.100000381469727</v>
      </c>
      <c r="S19" s="212">
        <v>23.229999542236328</v>
      </c>
      <c r="T19" s="212">
        <v>23.610000610351562</v>
      </c>
      <c r="U19" s="212">
        <v>22.3799991607666</v>
      </c>
      <c r="V19" s="212">
        <v>23.06999969482422</v>
      </c>
      <c r="W19" s="212">
        <v>22.709999084472656</v>
      </c>
      <c r="X19" s="212">
        <v>22.90999984741211</v>
      </c>
      <c r="Y19" s="212">
        <v>22.8799991607666</v>
      </c>
      <c r="Z19" s="219">
        <f t="shared" si="0"/>
        <v>21.58833320935567</v>
      </c>
      <c r="AA19" s="151">
        <v>24.81999969482422</v>
      </c>
      <c r="AB19" s="152" t="s">
        <v>416</v>
      </c>
      <c r="AC19" s="2">
        <v>17</v>
      </c>
      <c r="AD19" s="151">
        <v>18.290000915527344</v>
      </c>
      <c r="AE19" s="258" t="s">
        <v>431</v>
      </c>
      <c r="AF19" s="1"/>
    </row>
    <row r="20" spans="1:32" ht="11.25" customHeight="1">
      <c r="A20" s="220">
        <v>18</v>
      </c>
      <c r="B20" s="212">
        <v>21.90999984741211</v>
      </c>
      <c r="C20" s="212">
        <v>21.510000228881836</v>
      </c>
      <c r="D20" s="212">
        <v>21.639999389648438</v>
      </c>
      <c r="E20" s="212">
        <v>21.3799991607666</v>
      </c>
      <c r="F20" s="212">
        <v>21.299999237060547</v>
      </c>
      <c r="G20" s="212">
        <v>20.8799991607666</v>
      </c>
      <c r="H20" s="212">
        <v>23.030000686645508</v>
      </c>
      <c r="I20" s="212">
        <v>24.059999465942383</v>
      </c>
      <c r="J20" s="212">
        <v>25.239999771118164</v>
      </c>
      <c r="K20" s="212">
        <v>25.510000228881836</v>
      </c>
      <c r="L20" s="212">
        <v>26.6299991607666</v>
      </c>
      <c r="M20" s="212">
        <v>25.56999969482422</v>
      </c>
      <c r="N20" s="212">
        <v>24.81999969482422</v>
      </c>
      <c r="O20" s="212">
        <v>25.010000228881836</v>
      </c>
      <c r="P20" s="212">
        <v>24.09000015258789</v>
      </c>
      <c r="Q20" s="212">
        <v>23.670000076293945</v>
      </c>
      <c r="R20" s="212">
        <v>23.479999542236328</v>
      </c>
      <c r="S20" s="212">
        <v>22.860000610351562</v>
      </c>
      <c r="T20" s="212">
        <v>22.559999465942383</v>
      </c>
      <c r="U20" s="212">
        <v>21.780000686645508</v>
      </c>
      <c r="V20" s="212">
        <v>21.459999084472656</v>
      </c>
      <c r="W20" s="212">
        <v>20.510000228881836</v>
      </c>
      <c r="X20" s="212">
        <v>20.139999389648438</v>
      </c>
      <c r="Y20" s="212">
        <v>20.290000915527344</v>
      </c>
      <c r="Z20" s="219">
        <f t="shared" si="0"/>
        <v>22.888749837875366</v>
      </c>
      <c r="AA20" s="151">
        <v>27.1200008392334</v>
      </c>
      <c r="AB20" s="152" t="s">
        <v>158</v>
      </c>
      <c r="AC20" s="2">
        <v>18</v>
      </c>
      <c r="AD20" s="151">
        <v>19.489999771118164</v>
      </c>
      <c r="AE20" s="258" t="s">
        <v>432</v>
      </c>
      <c r="AF20" s="1"/>
    </row>
    <row r="21" spans="1:32" ht="11.25" customHeight="1">
      <c r="A21" s="220">
        <v>19</v>
      </c>
      <c r="B21" s="212">
        <v>18.15999984741211</v>
      </c>
      <c r="C21" s="212">
        <v>18.860000610351562</v>
      </c>
      <c r="D21" s="212">
        <v>17.850000381469727</v>
      </c>
      <c r="E21" s="212">
        <v>17.8700008392334</v>
      </c>
      <c r="F21" s="212">
        <v>17.790000915527344</v>
      </c>
      <c r="G21" s="212">
        <v>17.799999237060547</v>
      </c>
      <c r="H21" s="212">
        <v>19.299999237060547</v>
      </c>
      <c r="I21" s="212">
        <v>20.8700008392334</v>
      </c>
      <c r="J21" s="212">
        <v>23.899999618530273</v>
      </c>
      <c r="K21" s="212">
        <v>27</v>
      </c>
      <c r="L21" s="212">
        <v>26.799999237060547</v>
      </c>
      <c r="M21" s="212">
        <v>26.209999084472656</v>
      </c>
      <c r="N21" s="212">
        <v>26.079999923706055</v>
      </c>
      <c r="O21" s="212">
        <v>25.920000076293945</v>
      </c>
      <c r="P21" s="212">
        <v>25.84000015258789</v>
      </c>
      <c r="Q21" s="212">
        <v>25.139999389648438</v>
      </c>
      <c r="R21" s="212">
        <v>24.920000076293945</v>
      </c>
      <c r="S21" s="212">
        <v>24.450000762939453</v>
      </c>
      <c r="T21" s="212">
        <v>24.059999465942383</v>
      </c>
      <c r="U21" s="212">
        <v>23.690000534057617</v>
      </c>
      <c r="V21" s="212">
        <v>23.559999465942383</v>
      </c>
      <c r="W21" s="212">
        <v>23.5</v>
      </c>
      <c r="X21" s="212">
        <v>23.25</v>
      </c>
      <c r="Y21" s="212">
        <v>22.940000534057617</v>
      </c>
      <c r="Z21" s="219">
        <f t="shared" si="0"/>
        <v>22.740000009536743</v>
      </c>
      <c r="AA21" s="151">
        <v>28.479999542236328</v>
      </c>
      <c r="AB21" s="152" t="s">
        <v>114</v>
      </c>
      <c r="AC21" s="2">
        <v>19</v>
      </c>
      <c r="AD21" s="151">
        <v>17.389999389648438</v>
      </c>
      <c r="AE21" s="258" t="s">
        <v>281</v>
      </c>
      <c r="AF21" s="1"/>
    </row>
    <row r="22" spans="1:32" ht="11.25" customHeight="1">
      <c r="A22" s="228">
        <v>20</v>
      </c>
      <c r="B22" s="214">
        <v>22.8799991607666</v>
      </c>
      <c r="C22" s="214">
        <v>22.65999984741211</v>
      </c>
      <c r="D22" s="214">
        <v>22.8700008392334</v>
      </c>
      <c r="E22" s="214">
        <v>22.809999465942383</v>
      </c>
      <c r="F22" s="214">
        <v>22.520000457763672</v>
      </c>
      <c r="G22" s="214">
        <v>22.700000762939453</v>
      </c>
      <c r="H22" s="214">
        <v>22.299999237060547</v>
      </c>
      <c r="I22" s="214">
        <v>23.049999237060547</v>
      </c>
      <c r="J22" s="214">
        <v>23.31999969482422</v>
      </c>
      <c r="K22" s="214">
        <v>23.329999923706055</v>
      </c>
      <c r="L22" s="214">
        <v>23.479999542236328</v>
      </c>
      <c r="M22" s="214">
        <v>23</v>
      </c>
      <c r="N22" s="214">
        <v>24.049999237060547</v>
      </c>
      <c r="O22" s="214">
        <v>24.360000610351562</v>
      </c>
      <c r="P22" s="214">
        <v>24.149999618530273</v>
      </c>
      <c r="Q22" s="214">
        <v>23.43000030517578</v>
      </c>
      <c r="R22" s="214">
        <v>22.860000610351562</v>
      </c>
      <c r="S22" s="214">
        <v>22.59000015258789</v>
      </c>
      <c r="T22" s="214">
        <v>22.389999389648438</v>
      </c>
      <c r="U22" s="214">
        <v>22.520000457763672</v>
      </c>
      <c r="V22" s="214">
        <v>22.34000015258789</v>
      </c>
      <c r="W22" s="214">
        <v>21.920000076293945</v>
      </c>
      <c r="X22" s="214">
        <v>21.329999923706055</v>
      </c>
      <c r="Y22" s="214">
        <v>20.969999313354492</v>
      </c>
      <c r="Z22" s="229">
        <f t="shared" si="0"/>
        <v>22.826249917348225</v>
      </c>
      <c r="AA22" s="157">
        <v>24.81999969482422</v>
      </c>
      <c r="AB22" s="215" t="s">
        <v>417</v>
      </c>
      <c r="AC22" s="216">
        <v>20</v>
      </c>
      <c r="AD22" s="157">
        <v>20.739999771118164</v>
      </c>
      <c r="AE22" s="259" t="s">
        <v>433</v>
      </c>
      <c r="AF22" s="1"/>
    </row>
    <row r="23" spans="1:32" ht="11.25" customHeight="1">
      <c r="A23" s="220">
        <v>21</v>
      </c>
      <c r="B23" s="212">
        <v>20.639999389648438</v>
      </c>
      <c r="C23" s="212">
        <v>20.299999237060547</v>
      </c>
      <c r="D23" s="212">
        <v>20.299999237060547</v>
      </c>
      <c r="E23" s="212">
        <v>20.3799991607666</v>
      </c>
      <c r="F23" s="212">
        <v>20.1299991607666</v>
      </c>
      <c r="G23" s="212">
        <v>20.280000686645508</v>
      </c>
      <c r="H23" s="212">
        <v>21.309999465942383</v>
      </c>
      <c r="I23" s="212">
        <v>23.75</v>
      </c>
      <c r="J23" s="212">
        <v>23.81999969482422</v>
      </c>
      <c r="K23" s="212">
        <v>25.600000381469727</v>
      </c>
      <c r="L23" s="212">
        <v>28.700000762939453</v>
      </c>
      <c r="M23" s="212">
        <v>30.899999618530273</v>
      </c>
      <c r="N23" s="212">
        <v>29.450000762939453</v>
      </c>
      <c r="O23" s="212">
        <v>27.290000915527344</v>
      </c>
      <c r="P23" s="212">
        <v>26.290000915527344</v>
      </c>
      <c r="Q23" s="212">
        <v>25.34000015258789</v>
      </c>
      <c r="R23" s="212">
        <v>25.68000030517578</v>
      </c>
      <c r="S23" s="212">
        <v>25.31999969482422</v>
      </c>
      <c r="T23" s="212">
        <v>24.899999618530273</v>
      </c>
      <c r="U23" s="212">
        <v>24.6299991607666</v>
      </c>
      <c r="V23" s="212">
        <v>24.479999542236328</v>
      </c>
      <c r="W23" s="212">
        <v>24.209999084472656</v>
      </c>
      <c r="X23" s="212">
        <v>23.84000015258789</v>
      </c>
      <c r="Y23" s="212">
        <v>22.760000228881836</v>
      </c>
      <c r="Z23" s="219">
        <f t="shared" si="0"/>
        <v>24.179166555404663</v>
      </c>
      <c r="AA23" s="151">
        <v>30.989999771118164</v>
      </c>
      <c r="AB23" s="152" t="s">
        <v>418</v>
      </c>
      <c r="AC23" s="2">
        <v>21</v>
      </c>
      <c r="AD23" s="151">
        <v>19.969999313354492</v>
      </c>
      <c r="AE23" s="258" t="s">
        <v>403</v>
      </c>
      <c r="AF23" s="1"/>
    </row>
    <row r="24" spans="1:32" ht="11.25" customHeight="1">
      <c r="A24" s="220">
        <v>22</v>
      </c>
      <c r="B24" s="212">
        <v>23.100000381469727</v>
      </c>
      <c r="C24" s="212">
        <v>23.299999237060547</v>
      </c>
      <c r="D24" s="212">
        <v>21.700000762939453</v>
      </c>
      <c r="E24" s="212">
        <v>21.799999237060547</v>
      </c>
      <c r="F24" s="212">
        <v>21.200000762939453</v>
      </c>
      <c r="G24" s="212">
        <v>21.239999771118164</v>
      </c>
      <c r="H24" s="212">
        <v>22.68000030517578</v>
      </c>
      <c r="I24" s="212">
        <v>24.690000534057617</v>
      </c>
      <c r="J24" s="212">
        <v>26.969999313354492</v>
      </c>
      <c r="K24" s="212">
        <v>29.190000534057617</v>
      </c>
      <c r="L24" s="212">
        <v>28.139999389648438</v>
      </c>
      <c r="M24" s="212">
        <v>28.09000015258789</v>
      </c>
      <c r="N24" s="212">
        <v>27.760000228881836</v>
      </c>
      <c r="O24" s="212">
        <v>27.969999313354492</v>
      </c>
      <c r="P24" s="212">
        <v>24.079999923706055</v>
      </c>
      <c r="Q24" s="212">
        <v>22.829999923706055</v>
      </c>
      <c r="R24" s="212">
        <v>22.110000610351562</v>
      </c>
      <c r="S24" s="212">
        <v>21.829999923706055</v>
      </c>
      <c r="T24" s="212">
        <v>21.81999969482422</v>
      </c>
      <c r="U24" s="212">
        <v>21.8799991607666</v>
      </c>
      <c r="V24" s="212">
        <v>21.450000762939453</v>
      </c>
      <c r="W24" s="212">
        <v>20.81999969482422</v>
      </c>
      <c r="X24" s="212">
        <v>20.850000381469727</v>
      </c>
      <c r="Y24" s="212">
        <v>20.799999237060547</v>
      </c>
      <c r="Z24" s="219">
        <f t="shared" si="0"/>
        <v>23.59583330154419</v>
      </c>
      <c r="AA24" s="151">
        <v>31.3799991607666</v>
      </c>
      <c r="AB24" s="152" t="s">
        <v>156</v>
      </c>
      <c r="AC24" s="2">
        <v>22</v>
      </c>
      <c r="AD24" s="151">
        <v>20.530000686645508</v>
      </c>
      <c r="AE24" s="258" t="s">
        <v>434</v>
      </c>
      <c r="AF24" s="1"/>
    </row>
    <row r="25" spans="1:32" ht="11.25" customHeight="1">
      <c r="A25" s="220">
        <v>23</v>
      </c>
      <c r="B25" s="212">
        <v>20.399999618530273</v>
      </c>
      <c r="C25" s="212">
        <v>19.579999923706055</v>
      </c>
      <c r="D25" s="212">
        <v>19.1200008392334</v>
      </c>
      <c r="E25" s="212">
        <v>18.81999969482422</v>
      </c>
      <c r="F25" s="212">
        <v>18.520000457763672</v>
      </c>
      <c r="G25" s="212">
        <v>18.43000030517578</v>
      </c>
      <c r="H25" s="212">
        <v>17.989999771118164</v>
      </c>
      <c r="I25" s="212">
        <v>18.09000015258789</v>
      </c>
      <c r="J25" s="212">
        <v>17.739999771118164</v>
      </c>
      <c r="K25" s="212">
        <v>17.229999542236328</v>
      </c>
      <c r="L25" s="212">
        <v>16.260000228881836</v>
      </c>
      <c r="M25" s="212">
        <v>16.290000915527344</v>
      </c>
      <c r="N25" s="212">
        <v>16.3700008392334</v>
      </c>
      <c r="O25" s="212">
        <v>15.850000381469727</v>
      </c>
      <c r="P25" s="212">
        <v>16.040000915527344</v>
      </c>
      <c r="Q25" s="212">
        <v>15.680000305175781</v>
      </c>
      <c r="R25" s="212">
        <v>15.59000015258789</v>
      </c>
      <c r="S25" s="212">
        <v>15.34000015258789</v>
      </c>
      <c r="T25" s="212">
        <v>15.699999809265137</v>
      </c>
      <c r="U25" s="212">
        <v>16.059999465942383</v>
      </c>
      <c r="V25" s="212">
        <v>16.15999984741211</v>
      </c>
      <c r="W25" s="212">
        <v>15.739999771118164</v>
      </c>
      <c r="X25" s="212">
        <v>15.680000305175781</v>
      </c>
      <c r="Y25" s="212">
        <v>15.319999694824219</v>
      </c>
      <c r="Z25" s="219">
        <f t="shared" si="0"/>
        <v>17.00000011920929</v>
      </c>
      <c r="AA25" s="151">
        <v>20.81999969482422</v>
      </c>
      <c r="AB25" s="152" t="s">
        <v>142</v>
      </c>
      <c r="AC25" s="2">
        <v>23</v>
      </c>
      <c r="AD25" s="151">
        <v>15.279999732971191</v>
      </c>
      <c r="AE25" s="258" t="s">
        <v>201</v>
      </c>
      <c r="AF25" s="1"/>
    </row>
    <row r="26" spans="1:32" ht="11.25" customHeight="1">
      <c r="A26" s="220">
        <v>24</v>
      </c>
      <c r="B26" s="212">
        <v>16.329999923706055</v>
      </c>
      <c r="C26" s="212">
        <v>15.970000267028809</v>
      </c>
      <c r="D26" s="212">
        <v>15.899999618530273</v>
      </c>
      <c r="E26" s="212">
        <v>15.720000267028809</v>
      </c>
      <c r="F26" s="212">
        <v>15.5</v>
      </c>
      <c r="G26" s="212">
        <v>16.170000076293945</v>
      </c>
      <c r="H26" s="212">
        <v>16.40999984741211</v>
      </c>
      <c r="I26" s="212">
        <v>17.110000610351562</v>
      </c>
      <c r="J26" s="212">
        <v>17.6200008392334</v>
      </c>
      <c r="K26" s="212">
        <v>18.229999542236328</v>
      </c>
      <c r="L26" s="212">
        <v>18.600000381469727</v>
      </c>
      <c r="M26" s="212">
        <v>18.829999923706055</v>
      </c>
      <c r="N26" s="212">
        <v>18.739999771118164</v>
      </c>
      <c r="O26" s="212">
        <v>18.389999389648438</v>
      </c>
      <c r="P26" s="212">
        <v>18.110000610351562</v>
      </c>
      <c r="Q26" s="212">
        <v>17.770000457763672</v>
      </c>
      <c r="R26" s="212">
        <v>17.34000015258789</v>
      </c>
      <c r="S26" s="212">
        <v>17.329999923706055</v>
      </c>
      <c r="T26" s="212">
        <v>17.440000534057617</v>
      </c>
      <c r="U26" s="212">
        <v>17.610000610351562</v>
      </c>
      <c r="V26" s="212">
        <v>17.65999984741211</v>
      </c>
      <c r="W26" s="212">
        <v>16.959999084472656</v>
      </c>
      <c r="X26" s="212">
        <v>16.299999237060547</v>
      </c>
      <c r="Y26" s="212">
        <v>16.389999389648438</v>
      </c>
      <c r="Z26" s="219">
        <f t="shared" si="0"/>
        <v>17.184583346048992</v>
      </c>
      <c r="AA26" s="151">
        <v>19.010000228881836</v>
      </c>
      <c r="AB26" s="152" t="s">
        <v>419</v>
      </c>
      <c r="AC26" s="2">
        <v>24</v>
      </c>
      <c r="AD26" s="151">
        <v>15.3100004196167</v>
      </c>
      <c r="AE26" s="258" t="s">
        <v>142</v>
      </c>
      <c r="AF26" s="1"/>
    </row>
    <row r="27" spans="1:32" ht="11.25" customHeight="1">
      <c r="A27" s="220">
        <v>25</v>
      </c>
      <c r="B27" s="212">
        <v>15.869999885559082</v>
      </c>
      <c r="C27" s="212">
        <v>17.540000915527344</v>
      </c>
      <c r="D27" s="212">
        <v>16.809999465942383</v>
      </c>
      <c r="E27" s="212">
        <v>14.869999885559082</v>
      </c>
      <c r="F27" s="212">
        <v>14.579999923706055</v>
      </c>
      <c r="G27" s="212">
        <v>14.479999542236328</v>
      </c>
      <c r="H27" s="212">
        <v>14.279999732971191</v>
      </c>
      <c r="I27" s="212">
        <v>14.130000114440918</v>
      </c>
      <c r="J27" s="212">
        <v>14.140000343322754</v>
      </c>
      <c r="K27" s="212">
        <v>13.699999809265137</v>
      </c>
      <c r="L27" s="212">
        <v>13.239999771118164</v>
      </c>
      <c r="M27" s="212">
        <v>13.680000305175781</v>
      </c>
      <c r="N27" s="212">
        <v>13.59000015258789</v>
      </c>
      <c r="O27" s="212">
        <v>15.140000343322754</v>
      </c>
      <c r="P27" s="212">
        <v>16.110000610351562</v>
      </c>
      <c r="Q27" s="212">
        <v>17.260000228881836</v>
      </c>
      <c r="R27" s="212">
        <v>17.15999984741211</v>
      </c>
      <c r="S27" s="212">
        <v>16.170000076293945</v>
      </c>
      <c r="T27" s="212">
        <v>18</v>
      </c>
      <c r="U27" s="212">
        <v>15.050000190734863</v>
      </c>
      <c r="V27" s="212">
        <v>14.140000343322754</v>
      </c>
      <c r="W27" s="212">
        <v>13.34000015258789</v>
      </c>
      <c r="X27" s="212">
        <v>13.039999961853027</v>
      </c>
      <c r="Y27" s="212">
        <v>12.319999694824219</v>
      </c>
      <c r="Z27" s="219">
        <f t="shared" si="0"/>
        <v>14.943333387374878</v>
      </c>
      <c r="AA27" s="151">
        <v>18.100000381469727</v>
      </c>
      <c r="AB27" s="152" t="s">
        <v>420</v>
      </c>
      <c r="AC27" s="2">
        <v>25</v>
      </c>
      <c r="AD27" s="151">
        <v>12.289999961853027</v>
      </c>
      <c r="AE27" s="258" t="s">
        <v>184</v>
      </c>
      <c r="AF27" s="1"/>
    </row>
    <row r="28" spans="1:32" ht="11.25" customHeight="1">
      <c r="A28" s="220">
        <v>26</v>
      </c>
      <c r="B28" s="212">
        <v>11.010000228881836</v>
      </c>
      <c r="C28" s="212">
        <v>13.079999923706055</v>
      </c>
      <c r="D28" s="212">
        <v>10.520000457763672</v>
      </c>
      <c r="E28" s="212">
        <v>10.569999694824219</v>
      </c>
      <c r="F28" s="212">
        <v>10.5</v>
      </c>
      <c r="G28" s="212">
        <v>9.90999984741211</v>
      </c>
      <c r="H28" s="212">
        <v>12.130000114440918</v>
      </c>
      <c r="I28" s="212">
        <v>15.829999923706055</v>
      </c>
      <c r="J28" s="212">
        <v>20.06999969482422</v>
      </c>
      <c r="K28" s="212">
        <v>21.06999969482422</v>
      </c>
      <c r="L28" s="212">
        <v>21.25</v>
      </c>
      <c r="M28" s="212">
        <v>21.40999984741211</v>
      </c>
      <c r="N28" s="212">
        <v>20.860000610351562</v>
      </c>
      <c r="O28" s="212">
        <v>20.889999389648438</v>
      </c>
      <c r="P28" s="212">
        <v>20.760000228881836</v>
      </c>
      <c r="Q28" s="212">
        <v>20.43000030517578</v>
      </c>
      <c r="R28" s="212">
        <v>19.860000610351562</v>
      </c>
      <c r="S28" s="212">
        <v>19.479999542236328</v>
      </c>
      <c r="T28" s="212">
        <v>19.479999542236328</v>
      </c>
      <c r="U28" s="212">
        <v>19.40999984741211</v>
      </c>
      <c r="V28" s="212">
        <v>18.200000762939453</v>
      </c>
      <c r="W28" s="212">
        <v>17.75</v>
      </c>
      <c r="X28" s="212">
        <v>17.010000228881836</v>
      </c>
      <c r="Y28" s="212">
        <v>15.90999984741211</v>
      </c>
      <c r="Z28" s="219">
        <f t="shared" si="0"/>
        <v>16.974583347638447</v>
      </c>
      <c r="AA28" s="151">
        <v>22.469999313354492</v>
      </c>
      <c r="AB28" s="152" t="s">
        <v>73</v>
      </c>
      <c r="AC28" s="2">
        <v>26</v>
      </c>
      <c r="AD28" s="151">
        <v>9.869999885559082</v>
      </c>
      <c r="AE28" s="258" t="s">
        <v>435</v>
      </c>
      <c r="AF28" s="1"/>
    </row>
    <row r="29" spans="1:32" ht="11.25" customHeight="1">
      <c r="A29" s="220">
        <v>27</v>
      </c>
      <c r="B29" s="212">
        <v>15.40999984741211</v>
      </c>
      <c r="C29" s="212">
        <v>15.9399995803833</v>
      </c>
      <c r="D29" s="212">
        <v>16.06999969482422</v>
      </c>
      <c r="E29" s="212">
        <v>15.779999732971191</v>
      </c>
      <c r="F29" s="212">
        <v>15.539999961853027</v>
      </c>
      <c r="G29" s="212">
        <v>15.619999885559082</v>
      </c>
      <c r="H29" s="212">
        <v>15.960000038146973</v>
      </c>
      <c r="I29" s="212">
        <v>16.34000015258789</v>
      </c>
      <c r="J29" s="212">
        <v>16.90999984741211</v>
      </c>
      <c r="K29" s="212">
        <v>17.209999084472656</v>
      </c>
      <c r="L29" s="212">
        <v>17.020000457763672</v>
      </c>
      <c r="M29" s="212">
        <v>17.989999771118164</v>
      </c>
      <c r="N29" s="212">
        <v>18.209999084472656</v>
      </c>
      <c r="O29" s="212">
        <v>16.760000228881836</v>
      </c>
      <c r="P29" s="212">
        <v>16.270000457763672</v>
      </c>
      <c r="Q29" s="212">
        <v>16.600000381469727</v>
      </c>
      <c r="R29" s="212">
        <v>16.84000015258789</v>
      </c>
      <c r="S29" s="212">
        <v>17.079999923706055</v>
      </c>
      <c r="T29" s="212">
        <v>17.420000076293945</v>
      </c>
      <c r="U29" s="212">
        <v>17.690000534057617</v>
      </c>
      <c r="V29" s="212">
        <v>17.969999313354492</v>
      </c>
      <c r="W29" s="212">
        <v>18.1299991607666</v>
      </c>
      <c r="X29" s="212">
        <v>18.219999313354492</v>
      </c>
      <c r="Y29" s="212">
        <v>18.239999771118164</v>
      </c>
      <c r="Z29" s="219">
        <f t="shared" si="0"/>
        <v>16.88416651884715</v>
      </c>
      <c r="AA29" s="151">
        <v>18.299999237060547</v>
      </c>
      <c r="AB29" s="152" t="s">
        <v>421</v>
      </c>
      <c r="AC29" s="2">
        <v>27</v>
      </c>
      <c r="AD29" s="151">
        <v>15.289999961853027</v>
      </c>
      <c r="AE29" s="258" t="s">
        <v>436</v>
      </c>
      <c r="AF29" s="1"/>
    </row>
    <row r="30" spans="1:32" ht="11.25" customHeight="1">
      <c r="A30" s="220">
        <v>28</v>
      </c>
      <c r="B30" s="212">
        <v>18.18000030517578</v>
      </c>
      <c r="C30" s="212">
        <v>18.3700008392334</v>
      </c>
      <c r="D30" s="212">
        <v>18.84000015258789</v>
      </c>
      <c r="E30" s="212">
        <v>18.719999313354492</v>
      </c>
      <c r="F30" s="212">
        <v>18.940000534057617</v>
      </c>
      <c r="G30" s="212">
        <v>19.799999237060547</v>
      </c>
      <c r="H30" s="212">
        <v>19.399999618530273</v>
      </c>
      <c r="I30" s="212">
        <v>19.479999542236328</v>
      </c>
      <c r="J30" s="212">
        <v>20.1299991607666</v>
      </c>
      <c r="K30" s="212">
        <v>20.280000686645508</v>
      </c>
      <c r="L30" s="212">
        <v>20.770000457763672</v>
      </c>
      <c r="M30" s="212">
        <v>21.15999984741211</v>
      </c>
      <c r="N30" s="212">
        <v>21.219999313354492</v>
      </c>
      <c r="O30" s="212">
        <v>22.049999237060547</v>
      </c>
      <c r="P30" s="212">
        <v>21.899999618530273</v>
      </c>
      <c r="Q30" s="212">
        <v>21.719999313354492</v>
      </c>
      <c r="R30" s="212">
        <v>21.690000534057617</v>
      </c>
      <c r="S30" s="212">
        <v>21.040000915527344</v>
      </c>
      <c r="T30" s="212">
        <v>20.43000030517578</v>
      </c>
      <c r="U30" s="212">
        <v>19.8799991607666</v>
      </c>
      <c r="V30" s="212">
        <v>19.309999465942383</v>
      </c>
      <c r="W30" s="212">
        <v>19.530000686645508</v>
      </c>
      <c r="X30" s="212">
        <v>18.780000686645508</v>
      </c>
      <c r="Y30" s="212">
        <v>18.739999771118164</v>
      </c>
      <c r="Z30" s="219">
        <f t="shared" si="0"/>
        <v>20.014999945958454</v>
      </c>
      <c r="AA30" s="151">
        <v>22.170000076293945</v>
      </c>
      <c r="AB30" s="152" t="s">
        <v>422</v>
      </c>
      <c r="AC30" s="2">
        <v>28</v>
      </c>
      <c r="AD30" s="151">
        <v>18.139999389648438</v>
      </c>
      <c r="AE30" s="258" t="s">
        <v>344</v>
      </c>
      <c r="AF30" s="1"/>
    </row>
    <row r="31" spans="1:32" ht="11.25" customHeight="1">
      <c r="A31" s="220">
        <v>29</v>
      </c>
      <c r="B31" s="212">
        <v>17.709999084472656</v>
      </c>
      <c r="C31" s="212">
        <v>17.18000030517578</v>
      </c>
      <c r="D31" s="212">
        <v>16.149999618530273</v>
      </c>
      <c r="E31" s="212">
        <v>15.890000343322754</v>
      </c>
      <c r="F31" s="212">
        <v>15.720000267028809</v>
      </c>
      <c r="G31" s="212">
        <v>15.729999542236328</v>
      </c>
      <c r="H31" s="212">
        <v>16.040000915527344</v>
      </c>
      <c r="I31" s="212">
        <v>17.579999923706055</v>
      </c>
      <c r="J31" s="212">
        <v>20.100000381469727</v>
      </c>
      <c r="K31" s="212">
        <v>21.15999984741211</v>
      </c>
      <c r="L31" s="212">
        <v>22.479999542236328</v>
      </c>
      <c r="M31" s="212">
        <v>22.420000076293945</v>
      </c>
      <c r="N31" s="212">
        <v>21.540000915527344</v>
      </c>
      <c r="O31" s="212">
        <v>21.56999969482422</v>
      </c>
      <c r="P31" s="212">
        <v>21.989999771118164</v>
      </c>
      <c r="Q31" s="212">
        <v>21.459999084472656</v>
      </c>
      <c r="R31" s="212">
        <v>20.969999313354492</v>
      </c>
      <c r="S31" s="212">
        <v>20.639999389648438</v>
      </c>
      <c r="T31" s="212">
        <v>20.56999969482422</v>
      </c>
      <c r="U31" s="212">
        <v>20.59000015258789</v>
      </c>
      <c r="V31" s="212">
        <v>20.6200008392334</v>
      </c>
      <c r="W31" s="212">
        <v>20.559999465942383</v>
      </c>
      <c r="X31" s="212">
        <v>20.420000076293945</v>
      </c>
      <c r="Y31" s="212">
        <v>19.75</v>
      </c>
      <c r="Z31" s="219">
        <f t="shared" si="0"/>
        <v>19.534999926884968</v>
      </c>
      <c r="AA31" s="151">
        <v>23.459999084472656</v>
      </c>
      <c r="AB31" s="152" t="s">
        <v>263</v>
      </c>
      <c r="AC31" s="2">
        <v>29</v>
      </c>
      <c r="AD31" s="151">
        <v>15.609999656677246</v>
      </c>
      <c r="AE31" s="258" t="s">
        <v>437</v>
      </c>
      <c r="AF31" s="1"/>
    </row>
    <row r="32" spans="1:32" ht="11.25" customHeight="1">
      <c r="A32" s="220">
        <v>30</v>
      </c>
      <c r="B32" s="212">
        <v>19.459999084472656</v>
      </c>
      <c r="C32" s="212">
        <v>19.260000228881836</v>
      </c>
      <c r="D32" s="212">
        <v>19.170000076293945</v>
      </c>
      <c r="E32" s="212">
        <v>19.1200008392334</v>
      </c>
      <c r="F32" s="212">
        <v>18.860000610351562</v>
      </c>
      <c r="G32" s="212">
        <v>18.709999084472656</v>
      </c>
      <c r="H32" s="212">
        <v>17.81999969482422</v>
      </c>
      <c r="I32" s="212">
        <v>17.329999923706055</v>
      </c>
      <c r="J32" s="212">
        <v>16.600000381469727</v>
      </c>
      <c r="K32" s="212">
        <v>16.450000762939453</v>
      </c>
      <c r="L32" s="212">
        <v>16.510000228881836</v>
      </c>
      <c r="M32" s="212">
        <v>16.450000762939453</v>
      </c>
      <c r="N32" s="212">
        <v>16.850000381469727</v>
      </c>
      <c r="O32" s="212">
        <v>17.219999313354492</v>
      </c>
      <c r="P32" s="212">
        <v>17.040000915527344</v>
      </c>
      <c r="Q32" s="212">
        <v>17.170000076293945</v>
      </c>
      <c r="R32" s="212">
        <v>17.059999465942383</v>
      </c>
      <c r="S32" s="212">
        <v>17</v>
      </c>
      <c r="T32" s="212">
        <v>16.979999542236328</v>
      </c>
      <c r="U32" s="212">
        <v>17.260000228881836</v>
      </c>
      <c r="V32" s="212">
        <v>17.3799991607666</v>
      </c>
      <c r="W32" s="212">
        <v>17.260000228881836</v>
      </c>
      <c r="X32" s="212">
        <v>17.190000534057617</v>
      </c>
      <c r="Y32" s="212">
        <v>17.170000076293945</v>
      </c>
      <c r="Z32" s="219">
        <f t="shared" si="0"/>
        <v>17.555000066757202</v>
      </c>
      <c r="AA32" s="151">
        <v>19.8700008392334</v>
      </c>
      <c r="AB32" s="152" t="s">
        <v>423</v>
      </c>
      <c r="AC32" s="2">
        <v>30</v>
      </c>
      <c r="AD32" s="151">
        <v>16.270000457763672</v>
      </c>
      <c r="AE32" s="258" t="s">
        <v>62</v>
      </c>
      <c r="AF32" s="1"/>
    </row>
    <row r="33" spans="1:32" ht="11.25" customHeight="1">
      <c r="A33" s="220">
        <v>31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9"/>
      <c r="AA33" s="151"/>
      <c r="AB33" s="152"/>
      <c r="AC33" s="2"/>
      <c r="AD33" s="151"/>
      <c r="AE33" s="258"/>
      <c r="AF33" s="1"/>
    </row>
    <row r="34" spans="1:32" ht="15" customHeight="1">
      <c r="A34" s="221" t="s">
        <v>10</v>
      </c>
      <c r="B34" s="222">
        <f aca="true" t="shared" si="1" ref="B34:Q34">AVERAGE(B3:B33)</f>
        <v>21.505999851226807</v>
      </c>
      <c r="C34" s="222">
        <f t="shared" si="1"/>
        <v>21.422666676839192</v>
      </c>
      <c r="D34" s="222">
        <f t="shared" si="1"/>
        <v>21.041666730244955</v>
      </c>
      <c r="E34" s="222">
        <f t="shared" si="1"/>
        <v>20.778333282470705</v>
      </c>
      <c r="F34" s="222">
        <f t="shared" si="1"/>
        <v>20.56733341217041</v>
      </c>
      <c r="G34" s="222">
        <f t="shared" si="1"/>
        <v>20.59999990463257</v>
      </c>
      <c r="H34" s="222">
        <f t="shared" si="1"/>
        <v>21.300666522979736</v>
      </c>
      <c r="I34" s="222">
        <f t="shared" si="1"/>
        <v>22.465333398183187</v>
      </c>
      <c r="J34" s="222">
        <f t="shared" si="1"/>
        <v>23.524999968210857</v>
      </c>
      <c r="K34" s="222">
        <f t="shared" si="1"/>
        <v>24.180000019073486</v>
      </c>
      <c r="L34" s="222">
        <f t="shared" si="1"/>
        <v>24.684999910990395</v>
      </c>
      <c r="M34" s="222">
        <f t="shared" si="1"/>
        <v>24.78333314259847</v>
      </c>
      <c r="N34" s="222">
        <f t="shared" si="1"/>
        <v>24.44966672261556</v>
      </c>
      <c r="O34" s="222">
        <f t="shared" si="1"/>
        <v>24.419000085194906</v>
      </c>
      <c r="P34" s="222">
        <f t="shared" si="1"/>
        <v>24.077000172932944</v>
      </c>
      <c r="Q34" s="222">
        <f t="shared" si="1"/>
        <v>23.703999964396157</v>
      </c>
      <c r="R34" s="222">
        <f>AVERAGE(R3:R33)</f>
        <v>23.356999969482423</v>
      </c>
      <c r="S34" s="222">
        <f aca="true" t="shared" si="2" ref="S34:Y34">AVERAGE(S3:S33)</f>
        <v>23.048666763305665</v>
      </c>
      <c r="T34" s="222">
        <f t="shared" si="2"/>
        <v>22.880666510264078</v>
      </c>
      <c r="U34" s="222">
        <f t="shared" si="2"/>
        <v>22.619333362579347</v>
      </c>
      <c r="V34" s="222">
        <f t="shared" si="2"/>
        <v>22.449000072479247</v>
      </c>
      <c r="W34" s="222">
        <f t="shared" si="2"/>
        <v>22.166333198547363</v>
      </c>
      <c r="X34" s="222">
        <f t="shared" si="2"/>
        <v>21.889666716257732</v>
      </c>
      <c r="Y34" s="222">
        <f t="shared" si="2"/>
        <v>21.53433329264323</v>
      </c>
      <c r="Z34" s="222">
        <f>AVERAGE(B3:Y33)</f>
        <v>22.643749985429977</v>
      </c>
      <c r="AA34" s="223">
        <f>(AVERAGE(最高))</f>
        <v>26.63999996185303</v>
      </c>
      <c r="AB34" s="224"/>
      <c r="AC34" s="225"/>
      <c r="AD34" s="223">
        <f>(AVERAGE(最低))</f>
        <v>19.681000073750813</v>
      </c>
      <c r="AE34" s="22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202" t="s">
        <v>11</v>
      </c>
      <c r="B36" s="202"/>
      <c r="C36" s="202"/>
      <c r="D36" s="202"/>
      <c r="E36" s="202"/>
      <c r="F36" s="202"/>
      <c r="G36" s="202"/>
      <c r="H36" s="202"/>
      <c r="I36" s="202"/>
    </row>
    <row r="37" spans="1:9" ht="11.25" customHeight="1">
      <c r="A37" s="203" t="s">
        <v>12</v>
      </c>
      <c r="B37" s="204"/>
      <c r="C37" s="204"/>
      <c r="D37" s="153">
        <f>COUNTIF(mean,"&lt;0")</f>
        <v>0</v>
      </c>
      <c r="E37" s="202"/>
      <c r="F37" s="202"/>
      <c r="G37" s="202"/>
      <c r="H37" s="202"/>
      <c r="I37" s="202"/>
    </row>
    <row r="38" spans="1:9" ht="11.25" customHeight="1">
      <c r="A38" s="205" t="s">
        <v>13</v>
      </c>
      <c r="B38" s="206"/>
      <c r="C38" s="206"/>
      <c r="D38" s="154">
        <f>COUNTIF(mean,"&gt;=25")</f>
        <v>8</v>
      </c>
      <c r="E38" s="202"/>
      <c r="F38" s="202"/>
      <c r="G38" s="202"/>
      <c r="H38" s="202"/>
      <c r="I38" s="202"/>
    </row>
    <row r="39" spans="1:9" ht="11.25" customHeight="1">
      <c r="A39" s="203" t="s">
        <v>14</v>
      </c>
      <c r="B39" s="204"/>
      <c r="C39" s="204"/>
      <c r="D39" s="153">
        <f>COUNTIF(最低,"&lt;0")</f>
        <v>0</v>
      </c>
      <c r="E39" s="202"/>
      <c r="F39" s="202"/>
      <c r="G39" s="202"/>
      <c r="H39" s="202"/>
      <c r="I39" s="202"/>
    </row>
    <row r="40" spans="1:9" ht="11.25" customHeight="1">
      <c r="A40" s="205" t="s">
        <v>15</v>
      </c>
      <c r="B40" s="206"/>
      <c r="C40" s="206"/>
      <c r="D40" s="154">
        <f>COUNTIF(最低,"&gt;=25")</f>
        <v>4</v>
      </c>
      <c r="E40" s="202"/>
      <c r="F40" s="202"/>
      <c r="G40" s="202"/>
      <c r="H40" s="202"/>
      <c r="I40" s="202"/>
    </row>
    <row r="41" spans="1:9" ht="11.25" customHeight="1">
      <c r="A41" s="203" t="s">
        <v>16</v>
      </c>
      <c r="B41" s="204"/>
      <c r="C41" s="204"/>
      <c r="D41" s="153">
        <f>COUNTIF(最高,"&lt;0")</f>
        <v>0</v>
      </c>
      <c r="E41" s="202"/>
      <c r="F41" s="202"/>
      <c r="G41" s="202"/>
      <c r="H41" s="202"/>
      <c r="I41" s="202"/>
    </row>
    <row r="42" spans="1:9" ht="11.25" customHeight="1">
      <c r="A42" s="205" t="s">
        <v>17</v>
      </c>
      <c r="B42" s="206"/>
      <c r="C42" s="206"/>
      <c r="D42" s="154">
        <f>COUNTIF(最高,"&gt;=25")</f>
        <v>18</v>
      </c>
      <c r="E42" s="202"/>
      <c r="F42" s="202"/>
      <c r="G42" s="202"/>
      <c r="H42" s="202"/>
      <c r="I42" s="202"/>
    </row>
    <row r="43" spans="1:9" ht="11.25" customHeight="1">
      <c r="A43" s="207" t="s">
        <v>18</v>
      </c>
      <c r="B43" s="208"/>
      <c r="C43" s="208"/>
      <c r="D43" s="155">
        <f>COUNTIF(最高,"&gt;=30")</f>
        <v>10</v>
      </c>
      <c r="E43" s="202"/>
      <c r="F43" s="202"/>
      <c r="G43" s="202"/>
      <c r="H43" s="202"/>
      <c r="I43" s="202"/>
    </row>
    <row r="44" spans="1:9" ht="11.25" customHeight="1">
      <c r="A44" s="202" t="s">
        <v>19</v>
      </c>
      <c r="B44" s="202"/>
      <c r="C44" s="202"/>
      <c r="D44" s="202"/>
      <c r="E44" s="202"/>
      <c r="F44" s="202"/>
      <c r="G44" s="202"/>
      <c r="H44" s="202"/>
      <c r="I44" s="202"/>
    </row>
    <row r="45" spans="1:9" ht="11.25" customHeight="1">
      <c r="A45" s="210" t="s">
        <v>20</v>
      </c>
      <c r="B45" s="209"/>
      <c r="C45" s="209" t="s">
        <v>4</v>
      </c>
      <c r="D45" s="211" t="s">
        <v>7</v>
      </c>
      <c r="E45" s="202"/>
      <c r="F45" s="210" t="s">
        <v>21</v>
      </c>
      <c r="G45" s="209"/>
      <c r="H45" s="209" t="s">
        <v>4</v>
      </c>
      <c r="I45" s="211" t="s">
        <v>9</v>
      </c>
    </row>
    <row r="46" spans="1:9" ht="11.25" customHeight="1">
      <c r="A46" s="156"/>
      <c r="B46" s="157">
        <f>MAX(最高)</f>
        <v>36.33000183105469</v>
      </c>
      <c r="C46" s="158">
        <v>7</v>
      </c>
      <c r="D46" s="159" t="s">
        <v>55</v>
      </c>
      <c r="E46" s="202"/>
      <c r="F46" s="156"/>
      <c r="G46" s="157">
        <f>MIN(最低)</f>
        <v>9.869999885559082</v>
      </c>
      <c r="H46" s="158">
        <v>26</v>
      </c>
      <c r="I46" s="260" t="s">
        <v>435</v>
      </c>
    </row>
    <row r="47" spans="1:9" ht="11.25" customHeight="1">
      <c r="A47" s="160"/>
      <c r="B47" s="161"/>
      <c r="C47" s="158"/>
      <c r="D47" s="162"/>
      <c r="E47" s="202"/>
      <c r="F47" s="160"/>
      <c r="G47" s="161"/>
      <c r="H47" s="3"/>
      <c r="I47" s="260"/>
    </row>
    <row r="48" spans="1:9" ht="11.25" customHeight="1">
      <c r="A48" s="163"/>
      <c r="B48" s="164"/>
      <c r="C48" s="165"/>
      <c r="D48" s="155"/>
      <c r="E48" s="202"/>
      <c r="F48" s="163"/>
      <c r="G48" s="164"/>
      <c r="H48" s="165"/>
      <c r="I48" s="167"/>
    </row>
    <row r="49" spans="1:2" ht="12">
      <c r="A49" s="1"/>
      <c r="B49" s="1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2003-02-01T02:20:44Z</cp:lastPrinted>
  <dcterms:created xsi:type="dcterms:W3CDTF">1998-01-05T04:07:11Z</dcterms:created>
  <dcterms:modified xsi:type="dcterms:W3CDTF">2011-01-12T01:34:10Z</dcterms:modified>
  <cp:category/>
  <cp:version/>
  <cp:contentType/>
  <cp:contentStatus/>
</cp:coreProperties>
</file>